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AG'!$A$53:$O$92</definedName>
    <definedName name="H_1">'C2A AG'!$A$3:$O$12</definedName>
    <definedName name="P_1">'C2A AG'!$A$13:$O$135</definedName>
    <definedName name="_xlnm.Print_Area" localSheetId="0">'C2A AG'!$A$1:$O$149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<sst xmlns="http://schemas.openxmlformats.org/spreadsheetml/2006/main" count="257" uniqueCount="117">
  <si>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</si>
  <si>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</si>
  <si>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</si>
  <si>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</si>
  <si>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</si>
  <si>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</si>
  <si>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</si>
  <si>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</si>
  <si>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</si>
  <si>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</si>
  <si>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   Agricultural economics and agribusiness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</si>
  <si>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</si>
  <si>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</si>
  <si>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</si>
  <si>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</si>
  <si>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Veterinary science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</si>
  <si>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</si>
  <si>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</si>
  <si>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</si>
  <si>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</si>
  <si>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</si>
  <si>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</si>
  <si>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</si>
  <si>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</si>
  <si>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</si>
  <si>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Rosepine </t>
  </si>
  <si>
    <t xml:space="preserve">    Southeast</t>
  </si>
  <si>
    <t xml:space="preserve">    Agricultural chemistry</t>
  </si>
  <si>
    <t xml:space="preserve">    Central region administration</t>
  </si>
  <si>
    <t xml:space="preserve">    Food science</t>
  </si>
  <si>
    <t xml:space="preserve">    Northeast region administration</t>
  </si>
  <si>
    <t xml:space="preserve">    Northwest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</si>
  <si>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</si>
  <si>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</si>
  <si>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</si>
  <si>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</si>
  <si>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</si>
  <si>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</si>
  <si>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Communications</t>
  </si>
  <si>
    <t xml:space="preserve">    Cotton project</t>
  </si>
  <si>
    <t xml:space="preserve">    Director-cooperative extension service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</si>
  <si>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</si>
  <si>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</si>
  <si>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</si>
  <si>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</t>
  </si>
  <si>
    <t xml:space="preserve">    Macon Ridge</t>
  </si>
  <si>
    <t xml:space="preserve">    Northeast region parish offices</t>
  </si>
  <si>
    <t xml:space="preserve">    Northwest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</si>
  <si>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</si>
  <si>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</si>
  <si>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</si>
  <si>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</si>
  <si>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</si>
  <si>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</si>
  <si>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</si>
  <si>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</si>
  <si>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</si>
  <si>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</si>
  <si>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</si>
  <si>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</si>
  <si>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</si>
  <si>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</si>
  <si>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</si>
  <si>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</si>
  <si>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</si>
  <si>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</si>
  <si>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</si>
  <si>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Reproductive biology center</t>
  </si>
  <si>
    <t xml:space="preserve">    Hill farm</t>
  </si>
  <si>
    <t xml:space="preserve"> Educational and general:</t>
  </si>
  <si>
    <t xml:space="preserve">    Director-agricultural experiment station</t>
  </si>
  <si>
    <t xml:space="preserve">        Total operations and maintenance of plant</t>
  </si>
  <si>
    <t xml:space="preserve">          Total expenditures and transfers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</si>
  <si>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</si>
  <si>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</si>
  <si>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</si>
  <si>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</si>
  <si>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</si>
  <si>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</si>
  <si>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</si>
  <si>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</si>
  <si>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</si>
  <si>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</si>
  <si>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</si>
  <si>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</si>
  <si>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Northeast region </t>
  </si>
  <si>
    <t xml:space="preserve">    Northwest region </t>
  </si>
  <si>
    <t xml:space="preserve">    Southeast region </t>
  </si>
  <si>
    <t xml:space="preserve">    Southwest region </t>
  </si>
  <si>
    <t xml:space="preserve">    Allocation from LSU </t>
  </si>
  <si>
    <t xml:space="preserve">  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</si>
  <si>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</si>
  <si>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</si>
  <si>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</si>
  <si>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</si>
  <si>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</si>
  <si>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</si>
  <si>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</si>
  <si>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</si>
  <si>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</si>
  <si>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</si>
  <si>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</si>
  <si>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      Total educational and general expenditures</t>
  </si>
  <si>
    <t xml:space="preserve">    Pecan research</t>
  </si>
  <si>
    <t xml:space="preserve">    Burden</t>
  </si>
  <si>
    <t xml:space="preserve">    Sweet Potato</t>
  </si>
  <si>
    <t xml:space="preserve">    Vocational agriculture education</t>
  </si>
  <si>
    <t>ANALYSIS C-2A</t>
  </si>
  <si>
    <t>Current Unrestricted Fund Expenditures</t>
  </si>
  <si>
    <t xml:space="preserve">    LaHouse</t>
  </si>
  <si>
    <t xml:space="preserve">      Allocation from System</t>
  </si>
  <si>
    <t>For the year ended June 30, 2011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</si>
  <si>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</si>
  <si>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</si>
  <si>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</si>
  <si>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</si>
  <si>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Library-allocation from LSU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</si>
</sst>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2" fillId="33" borderId="0" xfId="0" applyFont="1" applyFill="1" applyAlignment="1">
      <alignment vertical="center"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 quotePrefix="1">
      <alignment vertical="center"/>
      <protection/>
    </xf>
    <xf numFmtId="167" fontId="3" fillId="0" borderId="0" xfId="42" applyNumberFormat="1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>
      <alignment vertical="center"/>
    </xf>
    <xf numFmtId="167" fontId="3" fillId="0" borderId="0" xfId="42" applyNumberFormat="1" applyFont="1" applyAlignment="1" applyProtection="1">
      <alignment vertical="center"/>
      <protection/>
    </xf>
    <xf numFmtId="37" fontId="0" fillId="0" borderId="0" xfId="58">
      <alignment/>
      <protection/>
    </xf>
    <xf numFmtId="167" fontId="6" fillId="0" borderId="0" xfId="42" applyNumberFormat="1" applyFont="1" applyFill="1" applyBorder="1" applyAlignment="1">
      <alignment vertical="center"/>
    </xf>
    <xf numFmtId="167" fontId="6" fillId="0" borderId="0" xfId="42" applyNumberFormat="1" applyFont="1" applyFill="1" applyBorder="1" applyAlignment="1" applyProtection="1">
      <alignment horizontal="center" vertical="center"/>
      <protection/>
    </xf>
    <xf numFmtId="37" fontId="6" fillId="0" borderId="0" xfId="58" applyFont="1" applyFill="1" applyBorder="1" applyAlignment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7" fontId="8" fillId="0" borderId="0" xfId="42" applyNumberFormat="1" applyFont="1" applyFill="1" applyAlignment="1" applyProtection="1">
      <alignment vertical="center"/>
      <protection/>
    </xf>
    <xf numFmtId="167" fontId="9" fillId="0" borderId="0" xfId="42" applyNumberFormat="1" applyFont="1" applyAlignment="1" applyProtection="1">
      <alignment vertical="center"/>
      <protection/>
    </xf>
    <xf numFmtId="167" fontId="10" fillId="0" borderId="0" xfId="42" applyNumberFormat="1" applyFont="1" applyFill="1" applyAlignment="1" applyProtection="1">
      <alignment vertical="center"/>
      <protection/>
    </xf>
    <xf numFmtId="167" fontId="10" fillId="0" borderId="0" xfId="42" applyNumberFormat="1" applyFont="1" applyFill="1" applyAlignment="1" applyProtection="1" quotePrefix="1">
      <alignment vertical="center"/>
      <protection/>
    </xf>
    <xf numFmtId="167" fontId="10" fillId="0" borderId="10" xfId="42" applyNumberFormat="1" applyFont="1" applyFill="1" applyBorder="1" applyAlignment="1" applyProtection="1">
      <alignment vertical="center"/>
      <protection/>
    </xf>
    <xf numFmtId="167" fontId="10" fillId="0" borderId="11" xfId="42" applyNumberFormat="1" applyFont="1" applyFill="1" applyBorder="1" applyAlignment="1" applyProtection="1">
      <alignment vertical="center"/>
      <protection/>
    </xf>
    <xf numFmtId="167" fontId="10" fillId="0" borderId="0" xfId="42" applyNumberFormat="1" applyFont="1" applyFill="1" applyAlignment="1">
      <alignment vertical="center"/>
    </xf>
    <xf numFmtId="167" fontId="10" fillId="0" borderId="0" xfId="42" applyNumberFormat="1" applyFont="1" applyFill="1" applyBorder="1" applyAlignment="1" applyProtection="1">
      <alignment vertical="center"/>
      <protection/>
    </xf>
    <xf numFmtId="167" fontId="10" fillId="0" borderId="12" xfId="42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10" fillId="0" borderId="0" xfId="0" applyFont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Fill="1" applyAlignment="1" applyProtection="1">
      <alignment vertical="center"/>
      <protection/>
    </xf>
    <xf numFmtId="42" fontId="10" fillId="0" borderId="12" xfId="42" applyNumberFormat="1" applyFont="1" applyFill="1" applyBorder="1" applyAlignment="1" applyProtection="1">
      <alignment vertical="center"/>
      <protection/>
    </xf>
    <xf numFmtId="42" fontId="10" fillId="0" borderId="0" xfId="42" applyNumberFormat="1" applyFont="1" applyFill="1" applyAlignment="1" applyProtection="1">
      <alignment vertical="center"/>
      <protection/>
    </xf>
    <xf numFmtId="37" fontId="10" fillId="0" borderId="0" xfId="0" applyFont="1" applyFill="1" applyAlignment="1" applyProtection="1" quotePrefix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applyProtection="1" quotePrefix="1">
      <alignment vertical="center"/>
      <protection/>
    </xf>
    <xf numFmtId="167" fontId="10" fillId="0" borderId="13" xfId="42" applyNumberFormat="1" applyFont="1" applyFill="1" applyBorder="1" applyAlignment="1" applyProtection="1">
      <alignment vertical="center"/>
      <protection/>
    </xf>
    <xf numFmtId="167" fontId="10" fillId="0" borderId="14" xfId="42" applyNumberFormat="1" applyFont="1" applyFill="1" applyBorder="1" applyAlignment="1" applyProtection="1">
      <alignment vertical="center"/>
      <protection/>
    </xf>
    <xf numFmtId="165" fontId="10" fillId="0" borderId="0" xfId="44" applyNumberFormat="1" applyFont="1" applyFill="1" applyBorder="1" applyAlignment="1" applyProtection="1">
      <alignment vertical="center"/>
      <protection/>
    </xf>
    <xf numFmtId="37" fontId="10" fillId="0" borderId="12" xfId="44" applyNumberFormat="1" applyFont="1" applyFill="1" applyBorder="1" applyAlignment="1" applyProtection="1">
      <alignment vertical="center"/>
      <protection/>
    </xf>
    <xf numFmtId="37" fontId="10" fillId="0" borderId="0" xfId="44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 quotePrefix="1">
      <alignment vertical="center"/>
      <protection/>
    </xf>
    <xf numFmtId="167" fontId="12" fillId="0" borderId="0" xfId="42" applyNumberFormat="1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165" fontId="10" fillId="0" borderId="15" xfId="44" applyNumberFormat="1" applyFont="1" applyFill="1" applyBorder="1" applyAlignment="1" applyProtection="1">
      <alignment vertical="center"/>
      <protection/>
    </xf>
    <xf numFmtId="41" fontId="10" fillId="0" borderId="12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Alignment="1">
      <alignment vertical="center"/>
    </xf>
    <xf numFmtId="37" fontId="11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76200</xdr:rowOff>
    </xdr:from>
    <xdr:to>
      <xdr:col>0</xdr:col>
      <xdr:colOff>2524125</xdr:colOff>
      <xdr:row>8</xdr:row>
      <xdr:rowOff>152400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124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59"/>
  <sheetViews>
    <sheetView showGridLines="0" tabSelected="1" zoomScalePageLayoutView="0" workbookViewId="0" topLeftCell="A1">
      <selection activeCell="A10" sqref="A10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3.57421875" style="2" customWidth="1"/>
    <col min="4" max="4" width="1.57421875" style="2" customWidth="1"/>
    <col min="5" max="5" width="14.71093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9.00390625" style="1" customWidth="1"/>
  </cols>
  <sheetData>
    <row r="1" spans="1:256" ht="12">
      <c r="A1" s="59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3" customFormat="1" ht="10.5" customHeight="1">
      <c r="A2" s="5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4" customFormat="1" ht="16.5">
      <c r="A3" s="59"/>
      <c r="B3" s="23"/>
      <c r="C3" s="60" t="s">
        <v>107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4" customFormat="1" ht="8.25" customHeight="1">
      <c r="A4" s="59"/>
      <c r="B4" s="2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4" customFormat="1" ht="16.5">
      <c r="A5" s="59"/>
      <c r="B5" s="24"/>
      <c r="C5" s="60" t="s">
        <v>108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" customFormat="1" ht="16.5">
      <c r="A6" s="59"/>
      <c r="B6" s="23"/>
      <c r="C6" s="60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3" customFormat="1" ht="10.5" customHeight="1">
      <c r="A7" s="59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2">
      <c r="A8" s="5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15" ht="13.5">
      <c r="A10" s="37"/>
      <c r="B10" s="37"/>
      <c r="C10" s="37"/>
      <c r="D10" s="37"/>
      <c r="E10" s="37"/>
      <c r="F10" s="37"/>
      <c r="G10" s="37"/>
      <c r="H10" s="37"/>
      <c r="I10" s="38" t="s">
        <v>0</v>
      </c>
      <c r="J10" s="37"/>
      <c r="K10" s="37"/>
      <c r="L10" s="37"/>
      <c r="M10" s="38" t="s">
        <v>1</v>
      </c>
      <c r="N10" s="37"/>
      <c r="O10" s="37"/>
    </row>
    <row r="11" spans="1:15" ht="13.5">
      <c r="A11" s="37"/>
      <c r="B11" s="37"/>
      <c r="C11" s="39" t="s">
        <v>2</v>
      </c>
      <c r="D11" s="40"/>
      <c r="E11" s="39" t="s">
        <v>3</v>
      </c>
      <c r="F11" s="40"/>
      <c r="G11" s="39" t="s">
        <v>4</v>
      </c>
      <c r="H11" s="40"/>
      <c r="I11" s="39" t="s">
        <v>5</v>
      </c>
      <c r="J11" s="40"/>
      <c r="K11" s="39" t="s">
        <v>6</v>
      </c>
      <c r="L11" s="40"/>
      <c r="M11" s="39" t="s">
        <v>7</v>
      </c>
      <c r="N11" s="40"/>
      <c r="O11" s="39" t="s">
        <v>8</v>
      </c>
    </row>
    <row r="12" spans="1:15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27" s="7" customFormat="1" ht="13.5" customHeight="1">
      <c r="A13" s="41" t="s">
        <v>69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7" customFormat="1" ht="13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7" customFormat="1" ht="13.5" customHeight="1">
      <c r="A15" s="41" t="s">
        <v>77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3" customFormat="1" ht="13.5" customHeight="1">
      <c r="A16" s="30" t="s">
        <v>78</v>
      </c>
      <c r="B16" s="31" t="s">
        <v>9</v>
      </c>
      <c r="C16" s="42">
        <v>49412</v>
      </c>
      <c r="D16" s="30"/>
      <c r="E16" s="42">
        <v>17617</v>
      </c>
      <c r="F16" s="30"/>
      <c r="G16" s="42">
        <v>15206</v>
      </c>
      <c r="H16" s="30"/>
      <c r="I16" s="42">
        <v>16569</v>
      </c>
      <c r="J16" s="30"/>
      <c r="K16" s="42">
        <v>0</v>
      </c>
      <c r="L16" s="30"/>
      <c r="M16" s="42">
        <v>20</v>
      </c>
      <c r="N16" s="30"/>
      <c r="O16" s="42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3.5" customHeight="1">
      <c r="A17" s="30"/>
      <c r="B17" s="31"/>
      <c r="C17" s="43"/>
      <c r="D17" s="30"/>
      <c r="E17" s="43"/>
      <c r="F17" s="30"/>
      <c r="G17" s="43"/>
      <c r="H17" s="30"/>
      <c r="I17" s="43"/>
      <c r="J17" s="30"/>
      <c r="K17" s="43"/>
      <c r="L17" s="30"/>
      <c r="M17" s="43"/>
      <c r="N17" s="30"/>
      <c r="O17" s="4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3.5" customHeight="1">
      <c r="A18" s="41" t="s">
        <v>64</v>
      </c>
      <c r="B18" s="44" t="s">
        <v>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7" customFormat="1" ht="13.5" customHeight="1">
      <c r="A19" s="41" t="s">
        <v>27</v>
      </c>
      <c r="B19" s="44" t="s">
        <v>9</v>
      </c>
      <c r="C19" s="30">
        <v>902522</v>
      </c>
      <c r="D19" s="30"/>
      <c r="E19" s="30">
        <v>365720</v>
      </c>
      <c r="F19" s="30"/>
      <c r="G19" s="30">
        <v>48932</v>
      </c>
      <c r="H19" s="30"/>
      <c r="I19" s="30">
        <v>217122</v>
      </c>
      <c r="J19" s="30"/>
      <c r="K19" s="30">
        <v>4642</v>
      </c>
      <c r="L19" s="30"/>
      <c r="M19" s="30">
        <v>266106</v>
      </c>
      <c r="N19" s="30"/>
      <c r="O19" s="34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" customFormat="1" ht="13.5" customHeight="1">
      <c r="A20" s="41" t="s">
        <v>10</v>
      </c>
      <c r="B20" s="44" t="s">
        <v>9</v>
      </c>
      <c r="C20" s="30">
        <v>1841870</v>
      </c>
      <c r="D20" s="30"/>
      <c r="E20" s="30">
        <v>1233991</v>
      </c>
      <c r="F20" s="30"/>
      <c r="G20" s="30">
        <v>42093</v>
      </c>
      <c r="H20" s="30"/>
      <c r="I20" s="30">
        <v>493547</v>
      </c>
      <c r="J20" s="30"/>
      <c r="K20" s="30">
        <v>29223</v>
      </c>
      <c r="L20" s="30"/>
      <c r="M20" s="30">
        <v>43016</v>
      </c>
      <c r="N20" s="30"/>
      <c r="O20" s="30">
        <v>0</v>
      </c>
      <c r="P20" s="14"/>
      <c r="Q20" s="14"/>
      <c r="R20" s="14"/>
      <c r="S20" s="14"/>
      <c r="T20" s="14"/>
      <c r="U20" s="14"/>
      <c r="V20" s="14"/>
      <c r="W20" s="14"/>
      <c r="X20" s="5"/>
      <c r="Y20" s="5"/>
      <c r="Z20" s="5"/>
      <c r="AA20" s="5"/>
    </row>
    <row r="21" spans="1:27" s="7" customFormat="1" ht="13.5" customHeight="1">
      <c r="A21" s="41" t="s">
        <v>11</v>
      </c>
      <c r="B21" s="44" t="s">
        <v>9</v>
      </c>
      <c r="C21" s="30">
        <f aca="true" t="shared" si="0" ref="C21:C40">SUM(E21:O21)</f>
        <v>2579402</v>
      </c>
      <c r="D21" s="30"/>
      <c r="E21" s="30">
        <v>971935</v>
      </c>
      <c r="F21" s="30"/>
      <c r="G21" s="30">
        <v>360502</v>
      </c>
      <c r="H21" s="30"/>
      <c r="I21" s="30">
        <v>557216</v>
      </c>
      <c r="J21" s="30"/>
      <c r="K21" s="30">
        <v>28282</v>
      </c>
      <c r="L21" s="30"/>
      <c r="M21" s="30">
        <v>622601</v>
      </c>
      <c r="N21" s="30"/>
      <c r="O21" s="30">
        <v>38866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7" customFormat="1" ht="13.5" customHeight="1">
      <c r="A22" s="41" t="s">
        <v>16</v>
      </c>
      <c r="B22" s="44" t="s">
        <v>9</v>
      </c>
      <c r="C22" s="30">
        <f t="shared" si="0"/>
        <v>975928</v>
      </c>
      <c r="D22" s="30"/>
      <c r="E22" s="30">
        <v>430357</v>
      </c>
      <c r="F22" s="30"/>
      <c r="G22" s="30">
        <v>84830</v>
      </c>
      <c r="H22" s="30"/>
      <c r="I22" s="30">
        <v>264492</v>
      </c>
      <c r="J22" s="30"/>
      <c r="K22" s="30">
        <v>0</v>
      </c>
      <c r="L22" s="30"/>
      <c r="M22" s="30">
        <v>170086</v>
      </c>
      <c r="N22" s="30"/>
      <c r="O22" s="30">
        <v>26163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7" customFormat="1" ht="13.5" customHeight="1">
      <c r="A23" s="41" t="s">
        <v>93</v>
      </c>
      <c r="B23" s="44" t="s">
        <v>9</v>
      </c>
      <c r="C23" s="30">
        <f t="shared" si="0"/>
        <v>987775</v>
      </c>
      <c r="D23" s="30"/>
      <c r="E23" s="30">
        <v>425903</v>
      </c>
      <c r="F23" s="30"/>
      <c r="G23" s="30">
        <v>83833</v>
      </c>
      <c r="H23" s="30"/>
      <c r="I23" s="30">
        <v>258658</v>
      </c>
      <c r="J23" s="30"/>
      <c r="K23" s="30">
        <v>230</v>
      </c>
      <c r="L23" s="30"/>
      <c r="M23" s="30">
        <v>217905</v>
      </c>
      <c r="N23" s="30"/>
      <c r="O23" s="30">
        <v>1246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7" customFormat="1" ht="13.5" customHeight="1">
      <c r="A24" s="41" t="s">
        <v>112</v>
      </c>
      <c r="B24" s="44"/>
      <c r="C24" s="30">
        <f t="shared" si="0"/>
        <v>1240484</v>
      </c>
      <c r="D24" s="30"/>
      <c r="E24" s="30">
        <v>676489</v>
      </c>
      <c r="F24" s="30"/>
      <c r="G24" s="30">
        <v>66748</v>
      </c>
      <c r="H24" s="30"/>
      <c r="I24" s="30">
        <v>355577</v>
      </c>
      <c r="J24" s="30"/>
      <c r="K24" s="30">
        <v>15241</v>
      </c>
      <c r="L24" s="30"/>
      <c r="M24" s="30">
        <v>90763</v>
      </c>
      <c r="N24" s="30"/>
      <c r="O24" s="30">
        <v>35666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7" customFormat="1" ht="13.5" customHeight="1">
      <c r="A25" s="41" t="s">
        <v>99</v>
      </c>
      <c r="B25" s="44"/>
      <c r="C25" s="30">
        <f>SUM(E25:O25)</f>
        <v>458331</v>
      </c>
      <c r="D25" s="30"/>
      <c r="E25" s="30">
        <v>84067</v>
      </c>
      <c r="F25" s="30"/>
      <c r="G25" s="30">
        <v>166120</v>
      </c>
      <c r="H25" s="30"/>
      <c r="I25" s="30">
        <v>130454</v>
      </c>
      <c r="J25" s="30"/>
      <c r="K25" s="30">
        <v>435</v>
      </c>
      <c r="L25" s="30"/>
      <c r="M25" s="30">
        <v>77255</v>
      </c>
      <c r="N25" s="30"/>
      <c r="O25" s="30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7" customFormat="1" ht="13.5" customHeight="1">
      <c r="A26" s="41" t="s">
        <v>17</v>
      </c>
      <c r="B26" s="44" t="s">
        <v>9</v>
      </c>
      <c r="C26" s="30">
        <f t="shared" si="0"/>
        <v>692420</v>
      </c>
      <c r="D26" s="30"/>
      <c r="E26" s="30">
        <v>128985</v>
      </c>
      <c r="F26" s="30"/>
      <c r="G26" s="30">
        <v>255620</v>
      </c>
      <c r="H26" s="30"/>
      <c r="I26" s="30">
        <v>201826</v>
      </c>
      <c r="J26" s="30"/>
      <c r="K26" s="30">
        <v>0</v>
      </c>
      <c r="L26" s="30"/>
      <c r="M26" s="30">
        <v>104308</v>
      </c>
      <c r="N26" s="30"/>
      <c r="O26" s="30">
        <v>1681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" customFormat="1" ht="13.5" customHeight="1">
      <c r="A27" s="41" t="s">
        <v>18</v>
      </c>
      <c r="B27" s="44" t="s">
        <v>9</v>
      </c>
      <c r="C27" s="30">
        <f t="shared" si="0"/>
        <v>518195</v>
      </c>
      <c r="D27" s="30"/>
      <c r="E27" s="30">
        <v>225934</v>
      </c>
      <c r="F27" s="30"/>
      <c r="G27" s="30">
        <v>60519</v>
      </c>
      <c r="H27" s="30"/>
      <c r="I27" s="30">
        <v>144603</v>
      </c>
      <c r="J27" s="30"/>
      <c r="K27" s="30">
        <v>1474</v>
      </c>
      <c r="L27" s="30"/>
      <c r="M27" s="30">
        <v>85665</v>
      </c>
      <c r="N27" s="30"/>
      <c r="O27" s="30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7" customFormat="1" ht="13.5" customHeight="1">
      <c r="A28" s="41" t="s">
        <v>28</v>
      </c>
      <c r="B28" s="44" t="s">
        <v>9</v>
      </c>
      <c r="C28" s="30">
        <f t="shared" si="0"/>
        <v>57202</v>
      </c>
      <c r="D28" s="30"/>
      <c r="E28" s="30">
        <v>18842</v>
      </c>
      <c r="F28" s="30"/>
      <c r="G28" s="30">
        <v>11350</v>
      </c>
      <c r="H28" s="30"/>
      <c r="I28" s="30">
        <v>25471</v>
      </c>
      <c r="J28" s="30"/>
      <c r="K28" s="30">
        <v>0</v>
      </c>
      <c r="L28" s="30"/>
      <c r="M28" s="30">
        <v>1539</v>
      </c>
      <c r="N28" s="30"/>
      <c r="O28" s="30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3.5" customHeight="1">
      <c r="A29" s="41" t="s">
        <v>12</v>
      </c>
      <c r="B29" s="44" t="s">
        <v>9</v>
      </c>
      <c r="C29" s="30">
        <f t="shared" si="0"/>
        <v>2426942</v>
      </c>
      <c r="D29" s="30"/>
      <c r="E29" s="30">
        <v>430621</v>
      </c>
      <c r="F29" s="30"/>
      <c r="G29" s="30">
        <v>948132</v>
      </c>
      <c r="H29" s="30"/>
      <c r="I29" s="30">
        <v>671365</v>
      </c>
      <c r="J29" s="30"/>
      <c r="K29" s="30">
        <v>575</v>
      </c>
      <c r="L29" s="30"/>
      <c r="M29" s="30">
        <v>332336</v>
      </c>
      <c r="N29" s="30"/>
      <c r="O29" s="30">
        <v>43913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7" customFormat="1" ht="13.5" customHeight="1">
      <c r="A30" s="41" t="s">
        <v>100</v>
      </c>
      <c r="B30" s="44" t="s">
        <v>9</v>
      </c>
      <c r="C30" s="30">
        <f t="shared" si="0"/>
        <v>273559</v>
      </c>
      <c r="D30" s="30"/>
      <c r="E30" s="30">
        <v>32233</v>
      </c>
      <c r="F30" s="30"/>
      <c r="G30" s="30">
        <v>126050</v>
      </c>
      <c r="H30" s="30"/>
      <c r="I30" s="30">
        <v>82013</v>
      </c>
      <c r="J30" s="30"/>
      <c r="K30" s="30">
        <v>320</v>
      </c>
      <c r="L30" s="30"/>
      <c r="M30" s="30">
        <v>32943</v>
      </c>
      <c r="N30" s="30"/>
      <c r="O30" s="30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7" customFormat="1" ht="13.5" customHeight="1">
      <c r="A31" s="41" t="s">
        <v>19</v>
      </c>
      <c r="B31" s="44" t="s">
        <v>9</v>
      </c>
      <c r="C31" s="30">
        <f t="shared" si="0"/>
        <v>1134701</v>
      </c>
      <c r="D31" s="30"/>
      <c r="E31" s="30">
        <v>293880</v>
      </c>
      <c r="F31" s="30"/>
      <c r="G31" s="30">
        <v>249664</v>
      </c>
      <c r="H31" s="30"/>
      <c r="I31" s="30">
        <v>285898</v>
      </c>
      <c r="J31" s="30"/>
      <c r="K31" s="30">
        <v>159</v>
      </c>
      <c r="L31" s="30"/>
      <c r="M31" s="30">
        <v>299920</v>
      </c>
      <c r="N31" s="30"/>
      <c r="O31" s="30">
        <v>5180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7" customFormat="1" ht="13.5" customHeight="1">
      <c r="A32" s="41" t="s">
        <v>70</v>
      </c>
      <c r="B32" s="44" t="s">
        <v>9</v>
      </c>
      <c r="C32" s="30">
        <f t="shared" si="0"/>
        <v>857395</v>
      </c>
      <c r="D32" s="30"/>
      <c r="E32" s="30">
        <v>385010</v>
      </c>
      <c r="F32" s="30"/>
      <c r="G32" s="30">
        <v>2695</v>
      </c>
      <c r="H32" s="30"/>
      <c r="I32" s="30">
        <v>91129</v>
      </c>
      <c r="J32" s="30"/>
      <c r="K32" s="30">
        <v>25644</v>
      </c>
      <c r="L32" s="30"/>
      <c r="M32" s="30">
        <v>305186</v>
      </c>
      <c r="N32" s="30"/>
      <c r="O32" s="30">
        <v>47731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" customFormat="1" ht="13.5" customHeight="1">
      <c r="A33" s="41" t="s">
        <v>13</v>
      </c>
      <c r="B33" s="44" t="s">
        <v>9</v>
      </c>
      <c r="C33" s="30">
        <f t="shared" si="0"/>
        <v>2519628</v>
      </c>
      <c r="D33" s="30"/>
      <c r="E33" s="30">
        <v>1537432</v>
      </c>
      <c r="F33" s="30"/>
      <c r="G33" s="30">
        <v>137995</v>
      </c>
      <c r="H33" s="30"/>
      <c r="I33" s="30">
        <v>611522</v>
      </c>
      <c r="J33" s="30"/>
      <c r="K33" s="30">
        <v>12193</v>
      </c>
      <c r="L33" s="30"/>
      <c r="M33" s="30">
        <v>193252</v>
      </c>
      <c r="N33" s="30"/>
      <c r="O33" s="30">
        <v>27234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7" customFormat="1" ht="13.5" customHeight="1">
      <c r="A34" s="41" t="s">
        <v>66</v>
      </c>
      <c r="B34" s="44"/>
      <c r="C34" s="30">
        <f t="shared" si="0"/>
        <v>163938</v>
      </c>
      <c r="D34" s="30"/>
      <c r="E34" s="30">
        <v>68458</v>
      </c>
      <c r="F34" s="30"/>
      <c r="G34" s="30">
        <v>34121</v>
      </c>
      <c r="H34" s="30"/>
      <c r="I34" s="30">
        <v>41369</v>
      </c>
      <c r="J34" s="30"/>
      <c r="K34" s="30">
        <v>3272</v>
      </c>
      <c r="L34" s="30"/>
      <c r="M34" s="30">
        <v>16718</v>
      </c>
      <c r="N34" s="30"/>
      <c r="O34" s="30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7" customFormat="1" ht="13.5" customHeight="1">
      <c r="A35" s="41" t="s">
        <v>29</v>
      </c>
      <c r="B35" s="44" t="s">
        <v>9</v>
      </c>
      <c r="C35" s="30">
        <f t="shared" si="0"/>
        <v>1329444</v>
      </c>
      <c r="D35" s="30"/>
      <c r="E35" s="30">
        <v>830801</v>
      </c>
      <c r="F35" s="30"/>
      <c r="G35" s="30">
        <v>46527</v>
      </c>
      <c r="H35" s="30"/>
      <c r="I35" s="30">
        <v>334604</v>
      </c>
      <c r="J35" s="30"/>
      <c r="K35" s="30">
        <v>11086</v>
      </c>
      <c r="L35" s="30"/>
      <c r="M35" s="30">
        <v>103233</v>
      </c>
      <c r="N35" s="30"/>
      <c r="O35" s="30">
        <v>3193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7" customFormat="1" ht="13.5" customHeight="1">
      <c r="A36" s="41" t="s">
        <v>20</v>
      </c>
      <c r="B36" s="44" t="s">
        <v>9</v>
      </c>
      <c r="C36" s="30">
        <f t="shared" si="0"/>
        <v>658012</v>
      </c>
      <c r="D36" s="30"/>
      <c r="E36" s="30">
        <v>159052</v>
      </c>
      <c r="F36" s="30"/>
      <c r="G36" s="30">
        <v>213014</v>
      </c>
      <c r="H36" s="30"/>
      <c r="I36" s="30">
        <v>187822</v>
      </c>
      <c r="J36" s="30"/>
      <c r="K36" s="30">
        <v>53</v>
      </c>
      <c r="L36" s="30"/>
      <c r="M36" s="30">
        <v>98071</v>
      </c>
      <c r="N36" s="30"/>
      <c r="O36" s="30"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7" customFormat="1" ht="13.5" customHeight="1">
      <c r="A37" s="41" t="s">
        <v>68</v>
      </c>
      <c r="B37" s="44"/>
      <c r="C37" s="30">
        <f t="shared" si="0"/>
        <v>1354297</v>
      </c>
      <c r="D37" s="30"/>
      <c r="E37" s="30">
        <v>432711</v>
      </c>
      <c r="F37" s="30"/>
      <c r="G37" s="30">
        <v>217050</v>
      </c>
      <c r="H37" s="30"/>
      <c r="I37" s="30">
        <v>328004</v>
      </c>
      <c r="J37" s="30"/>
      <c r="K37" s="30">
        <v>1706</v>
      </c>
      <c r="L37" s="30"/>
      <c r="M37" s="30">
        <v>358378</v>
      </c>
      <c r="N37" s="30"/>
      <c r="O37" s="30">
        <v>16448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7" customFormat="1" ht="13.5" customHeight="1">
      <c r="A38" s="41" t="s">
        <v>52</v>
      </c>
      <c r="B38" s="44"/>
      <c r="C38" s="30">
        <f t="shared" si="0"/>
        <v>672334</v>
      </c>
      <c r="D38" s="30"/>
      <c r="E38" s="30">
        <v>353446</v>
      </c>
      <c r="F38" s="30"/>
      <c r="G38" s="30">
        <v>67878</v>
      </c>
      <c r="H38" s="30"/>
      <c r="I38" s="30">
        <v>194669</v>
      </c>
      <c r="J38" s="30"/>
      <c r="K38" s="30">
        <v>6693</v>
      </c>
      <c r="L38" s="30"/>
      <c r="M38" s="35">
        <v>48087</v>
      </c>
      <c r="N38" s="30"/>
      <c r="O38" s="30">
        <v>1561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7" customFormat="1" ht="13.5" customHeight="1">
      <c r="A39" s="41" t="s">
        <v>113</v>
      </c>
      <c r="B39" s="44"/>
      <c r="C39" s="30">
        <f t="shared" si="0"/>
        <v>1109149</v>
      </c>
      <c r="D39" s="30"/>
      <c r="E39" s="30">
        <v>364930</v>
      </c>
      <c r="F39" s="30"/>
      <c r="G39" s="30">
        <v>235794</v>
      </c>
      <c r="H39" s="30"/>
      <c r="I39" s="30">
        <v>314125</v>
      </c>
      <c r="J39" s="30"/>
      <c r="K39" s="30">
        <v>350</v>
      </c>
      <c r="L39" s="30"/>
      <c r="M39" s="35">
        <v>189550</v>
      </c>
      <c r="N39" s="30"/>
      <c r="O39" s="30">
        <v>4400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7" customFormat="1" ht="13.5" customHeight="1">
      <c r="A40" s="41" t="s">
        <v>45</v>
      </c>
      <c r="B40" s="44" t="s">
        <v>9</v>
      </c>
      <c r="C40" s="30">
        <f t="shared" si="0"/>
        <v>1022229</v>
      </c>
      <c r="D40" s="30"/>
      <c r="E40" s="30">
        <v>359450</v>
      </c>
      <c r="F40" s="30"/>
      <c r="G40" s="30">
        <v>217155</v>
      </c>
      <c r="H40" s="30"/>
      <c r="I40" s="35">
        <v>294364</v>
      </c>
      <c r="J40" s="30"/>
      <c r="K40" s="30">
        <v>0</v>
      </c>
      <c r="L40" s="30"/>
      <c r="M40" s="30">
        <v>150842</v>
      </c>
      <c r="N40" s="30"/>
      <c r="O40" s="35">
        <v>418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7" customFormat="1" ht="13.5" customHeight="1">
      <c r="A41" s="41" t="s">
        <v>21</v>
      </c>
      <c r="B41" s="44" t="s">
        <v>9</v>
      </c>
      <c r="C41" s="30">
        <f aca="true" t="shared" si="1" ref="C41:C52">SUM(E41:O41)</f>
        <v>861941</v>
      </c>
      <c r="D41" s="30"/>
      <c r="E41" s="30">
        <v>296342</v>
      </c>
      <c r="F41" s="30"/>
      <c r="G41" s="30">
        <v>170416</v>
      </c>
      <c r="H41" s="30"/>
      <c r="I41" s="30">
        <v>250805</v>
      </c>
      <c r="J41" s="30"/>
      <c r="K41" s="30">
        <v>0</v>
      </c>
      <c r="L41" s="30"/>
      <c r="M41" s="30">
        <v>138521</v>
      </c>
      <c r="N41" s="30"/>
      <c r="O41" s="30">
        <v>5857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7" customFormat="1" ht="13.5" customHeight="1">
      <c r="A42" s="41" t="s">
        <v>30</v>
      </c>
      <c r="B42" s="44" t="s">
        <v>9</v>
      </c>
      <c r="C42" s="30">
        <f t="shared" si="1"/>
        <v>54946</v>
      </c>
      <c r="D42" s="30"/>
      <c r="E42" s="30">
        <v>25471</v>
      </c>
      <c r="F42" s="30"/>
      <c r="G42" s="30">
        <v>6790</v>
      </c>
      <c r="H42" s="30"/>
      <c r="I42" s="30">
        <v>16286</v>
      </c>
      <c r="J42" s="30"/>
      <c r="K42" s="30">
        <v>0</v>
      </c>
      <c r="L42" s="30"/>
      <c r="M42" s="30">
        <v>6399</v>
      </c>
      <c r="N42" s="30"/>
      <c r="O42" s="30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7" customFormat="1" ht="13.5" customHeight="1">
      <c r="A43" s="41" t="s">
        <v>31</v>
      </c>
      <c r="B43" s="44" t="s">
        <v>9</v>
      </c>
      <c r="C43" s="30">
        <f t="shared" si="1"/>
        <v>59989</v>
      </c>
      <c r="D43" s="30"/>
      <c r="E43" s="30">
        <v>29414</v>
      </c>
      <c r="F43" s="30"/>
      <c r="G43" s="30">
        <v>10451</v>
      </c>
      <c r="H43" s="30"/>
      <c r="I43" s="30">
        <v>20124</v>
      </c>
      <c r="J43" s="30"/>
      <c r="K43" s="30">
        <v>0</v>
      </c>
      <c r="L43" s="30"/>
      <c r="M43" s="30">
        <v>0</v>
      </c>
      <c r="N43" s="30"/>
      <c r="O43" s="3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7" customFormat="1" ht="13.5" customHeight="1">
      <c r="A44" s="41" t="s">
        <v>22</v>
      </c>
      <c r="B44" s="44" t="s">
        <v>9</v>
      </c>
      <c r="C44" s="30">
        <f t="shared" si="1"/>
        <v>474306</v>
      </c>
      <c r="D44" s="30"/>
      <c r="E44" s="30">
        <v>197020</v>
      </c>
      <c r="F44" s="30"/>
      <c r="G44" s="30">
        <v>68741</v>
      </c>
      <c r="H44" s="30"/>
      <c r="I44" s="30">
        <v>121099</v>
      </c>
      <c r="J44" s="30"/>
      <c r="K44" s="30">
        <v>130</v>
      </c>
      <c r="L44" s="30"/>
      <c r="M44" s="30">
        <v>78473</v>
      </c>
      <c r="N44" s="30"/>
      <c r="O44" s="30">
        <v>8843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7" customFormat="1" ht="13.5" customHeight="1">
      <c r="A45" s="41" t="s">
        <v>101</v>
      </c>
      <c r="B45" s="44"/>
      <c r="C45" s="30">
        <f t="shared" si="1"/>
        <v>3460495</v>
      </c>
      <c r="D45" s="30"/>
      <c r="E45" s="30">
        <v>2025338</v>
      </c>
      <c r="F45" s="30"/>
      <c r="G45" s="30">
        <v>238018</v>
      </c>
      <c r="H45" s="30"/>
      <c r="I45" s="30">
        <v>876537</v>
      </c>
      <c r="J45" s="30"/>
      <c r="K45" s="30">
        <v>35289</v>
      </c>
      <c r="L45" s="30"/>
      <c r="M45" s="30">
        <v>215108</v>
      </c>
      <c r="N45" s="30"/>
      <c r="O45" s="30">
        <v>70205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7" customFormat="1" ht="13.5" customHeight="1">
      <c r="A46" s="41" t="s">
        <v>14</v>
      </c>
      <c r="B46" s="44" t="s">
        <v>9</v>
      </c>
      <c r="C46" s="30">
        <f t="shared" si="1"/>
        <v>1701295</v>
      </c>
      <c r="D46" s="30"/>
      <c r="E46" s="30">
        <v>1030270</v>
      </c>
      <c r="F46" s="30"/>
      <c r="G46" s="30">
        <v>128037</v>
      </c>
      <c r="H46" s="30"/>
      <c r="I46" s="30">
        <v>446311</v>
      </c>
      <c r="J46" s="30"/>
      <c r="K46" s="30">
        <v>7449</v>
      </c>
      <c r="L46" s="30"/>
      <c r="M46" s="30">
        <v>82002</v>
      </c>
      <c r="N46" s="30"/>
      <c r="O46" s="30">
        <v>7226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7" customFormat="1" ht="13.5" customHeight="1">
      <c r="A47" s="41" t="s">
        <v>23</v>
      </c>
      <c r="B47" s="44" t="s">
        <v>9</v>
      </c>
      <c r="C47" s="30">
        <f t="shared" si="1"/>
        <v>1625204</v>
      </c>
      <c r="D47" s="30"/>
      <c r="E47" s="30">
        <v>432528</v>
      </c>
      <c r="F47" s="30"/>
      <c r="G47" s="30">
        <v>302191</v>
      </c>
      <c r="H47" s="30"/>
      <c r="I47" s="30">
        <v>399601</v>
      </c>
      <c r="J47" s="30"/>
      <c r="K47" s="30">
        <v>0</v>
      </c>
      <c r="L47" s="30"/>
      <c r="M47" s="30">
        <v>338995</v>
      </c>
      <c r="N47" s="30"/>
      <c r="O47" s="30">
        <v>151889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7" customFormat="1" ht="13.5" customHeight="1">
      <c r="A48" s="41" t="s">
        <v>114</v>
      </c>
      <c r="B48" s="44"/>
      <c r="C48" s="30">
        <f t="shared" si="1"/>
        <v>2367233</v>
      </c>
      <c r="D48" s="30"/>
      <c r="E48" s="30">
        <v>1401700</v>
      </c>
      <c r="F48" s="30"/>
      <c r="G48" s="30">
        <v>112529</v>
      </c>
      <c r="H48" s="30"/>
      <c r="I48" s="30">
        <v>571770</v>
      </c>
      <c r="J48" s="30"/>
      <c r="K48" s="30">
        <v>30230</v>
      </c>
      <c r="L48" s="30"/>
      <c r="M48" s="30">
        <v>214200</v>
      </c>
      <c r="N48" s="30"/>
      <c r="O48" s="30">
        <v>36804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7" customFormat="1" ht="13.5" customHeight="1">
      <c r="A49" s="41" t="s">
        <v>67</v>
      </c>
      <c r="B49" s="44"/>
      <c r="C49" s="30">
        <f t="shared" si="1"/>
        <v>461156</v>
      </c>
      <c r="D49" s="30"/>
      <c r="E49" s="30">
        <v>151052</v>
      </c>
      <c r="F49" s="30"/>
      <c r="G49" s="30">
        <v>74631</v>
      </c>
      <c r="H49" s="30"/>
      <c r="I49" s="30">
        <v>101812</v>
      </c>
      <c r="J49" s="30"/>
      <c r="K49" s="30">
        <v>978</v>
      </c>
      <c r="L49" s="30"/>
      <c r="M49" s="30">
        <v>130333</v>
      </c>
      <c r="N49" s="30"/>
      <c r="O49" s="30">
        <v>2350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7" customFormat="1" ht="13.5" customHeight="1">
      <c r="A50" s="41" t="s">
        <v>24</v>
      </c>
      <c r="B50" s="44" t="s">
        <v>9</v>
      </c>
      <c r="C50" s="30">
        <f t="shared" si="1"/>
        <v>1324046</v>
      </c>
      <c r="D50" s="30"/>
      <c r="E50" s="30">
        <v>374682</v>
      </c>
      <c r="F50" s="30"/>
      <c r="G50" s="30">
        <v>367186</v>
      </c>
      <c r="H50" s="30"/>
      <c r="I50" s="30">
        <v>374500</v>
      </c>
      <c r="J50" s="30"/>
      <c r="K50" s="30">
        <v>1776</v>
      </c>
      <c r="L50" s="30"/>
      <c r="M50" s="30">
        <v>205902</v>
      </c>
      <c r="N50" s="30"/>
      <c r="O50" s="30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7" customFormat="1" ht="13.5" customHeight="1">
      <c r="A51" s="41" t="s">
        <v>25</v>
      </c>
      <c r="B51" s="44" t="s">
        <v>9</v>
      </c>
      <c r="C51" s="30">
        <f t="shared" si="1"/>
        <v>344218</v>
      </c>
      <c r="D51" s="30"/>
      <c r="E51" s="30">
        <v>75266</v>
      </c>
      <c r="F51" s="30"/>
      <c r="G51" s="30">
        <v>82508</v>
      </c>
      <c r="H51" s="30"/>
      <c r="I51" s="30">
        <v>79645</v>
      </c>
      <c r="J51" s="30"/>
      <c r="K51" s="30">
        <v>0</v>
      </c>
      <c r="L51" s="30"/>
      <c r="M51" s="30">
        <v>107039</v>
      </c>
      <c r="N51" s="30"/>
      <c r="O51" s="30">
        <v>-240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7" customFormat="1" ht="13.5" customHeight="1">
      <c r="A52" s="41" t="s">
        <v>26</v>
      </c>
      <c r="B52" s="44" t="s">
        <v>9</v>
      </c>
      <c r="C52" s="30">
        <f t="shared" si="1"/>
        <v>1912580</v>
      </c>
      <c r="D52" s="30"/>
      <c r="E52" s="30">
        <v>340626</v>
      </c>
      <c r="F52" s="30"/>
      <c r="G52" s="30">
        <v>398775</v>
      </c>
      <c r="H52" s="30"/>
      <c r="I52" s="30">
        <v>359209</v>
      </c>
      <c r="J52" s="30"/>
      <c r="K52" s="30">
        <v>650</v>
      </c>
      <c r="L52" s="30"/>
      <c r="M52" s="30">
        <v>807886</v>
      </c>
      <c r="N52" s="30"/>
      <c r="O52" s="30">
        <v>5434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7" customFormat="1" ht="13.5" customHeight="1">
      <c r="A53" s="41" t="s">
        <v>32</v>
      </c>
      <c r="B53" s="44" t="s">
        <v>9</v>
      </c>
      <c r="C53" s="30">
        <f aca="true" t="shared" si="2" ref="C53:C58">SUM(E53:O53)</f>
        <v>122684</v>
      </c>
      <c r="D53" s="30"/>
      <c r="E53" s="30">
        <v>62054</v>
      </c>
      <c r="F53" s="30"/>
      <c r="G53" s="30">
        <v>6241</v>
      </c>
      <c r="H53" s="30"/>
      <c r="I53" s="30">
        <v>50421</v>
      </c>
      <c r="J53" s="30"/>
      <c r="K53" s="30">
        <v>55</v>
      </c>
      <c r="L53" s="30"/>
      <c r="M53" s="30">
        <v>3913</v>
      </c>
      <c r="N53" s="30"/>
      <c r="O53" s="30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7" customFormat="1" ht="13.5" customHeight="1">
      <c r="A54" s="41" t="s">
        <v>33</v>
      </c>
      <c r="B54" s="44" t="s">
        <v>9</v>
      </c>
      <c r="C54" s="30">
        <f t="shared" si="2"/>
        <v>29687</v>
      </c>
      <c r="D54" s="30"/>
      <c r="E54" s="30">
        <v>19618</v>
      </c>
      <c r="F54" s="30"/>
      <c r="G54" s="30">
        <v>0</v>
      </c>
      <c r="H54" s="30"/>
      <c r="I54" s="30">
        <v>9903</v>
      </c>
      <c r="J54" s="30"/>
      <c r="K54" s="30">
        <v>72</v>
      </c>
      <c r="L54" s="30"/>
      <c r="M54" s="30">
        <v>94</v>
      </c>
      <c r="N54" s="30"/>
      <c r="O54" s="30"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7" customFormat="1" ht="13.5" customHeight="1">
      <c r="A55" s="41" t="s">
        <v>115</v>
      </c>
      <c r="B55" s="44" t="s">
        <v>9</v>
      </c>
      <c r="C55" s="30">
        <f t="shared" si="2"/>
        <v>1066330</v>
      </c>
      <c r="D55" s="30"/>
      <c r="E55" s="30">
        <v>260262</v>
      </c>
      <c r="F55" s="30"/>
      <c r="G55" s="30">
        <v>313342</v>
      </c>
      <c r="H55" s="30"/>
      <c r="I55" s="30">
        <v>289154</v>
      </c>
      <c r="J55" s="30"/>
      <c r="K55" s="30">
        <v>0</v>
      </c>
      <c r="L55" s="30"/>
      <c r="M55" s="30">
        <v>182312</v>
      </c>
      <c r="N55" s="30"/>
      <c r="O55" s="30">
        <v>21260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7" customFormat="1" ht="13.5" customHeight="1">
      <c r="A56" s="41" t="s">
        <v>92</v>
      </c>
      <c r="B56" s="44" t="s">
        <v>9</v>
      </c>
      <c r="C56" s="30">
        <f t="shared" si="2"/>
        <v>728256</v>
      </c>
      <c r="D56" s="30"/>
      <c r="E56" s="30">
        <v>199107</v>
      </c>
      <c r="F56" s="30"/>
      <c r="G56" s="30">
        <v>177586</v>
      </c>
      <c r="H56" s="30"/>
      <c r="I56" s="30">
        <v>190157</v>
      </c>
      <c r="J56" s="30"/>
      <c r="K56" s="30">
        <v>0</v>
      </c>
      <c r="L56" s="30"/>
      <c r="M56" s="45">
        <v>155620</v>
      </c>
      <c r="N56" s="30"/>
      <c r="O56" s="30">
        <v>5786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7" customFormat="1" ht="13.5" customHeight="1">
      <c r="A57" s="41" t="s">
        <v>15</v>
      </c>
      <c r="B57" s="44" t="s">
        <v>9</v>
      </c>
      <c r="C57" s="32">
        <f t="shared" si="2"/>
        <v>1290703</v>
      </c>
      <c r="D57" s="30"/>
      <c r="E57" s="32">
        <v>665627</v>
      </c>
      <c r="F57" s="30"/>
      <c r="G57" s="32">
        <v>131027</v>
      </c>
      <c r="H57" s="30"/>
      <c r="I57" s="30">
        <v>381418</v>
      </c>
      <c r="J57" s="30"/>
      <c r="K57" s="32">
        <v>4682</v>
      </c>
      <c r="L57" s="30"/>
      <c r="M57" s="32">
        <v>101591</v>
      </c>
      <c r="N57" s="30"/>
      <c r="O57" s="30">
        <v>6358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7" customFormat="1" ht="13.5" customHeight="1">
      <c r="A58" s="41" t="s">
        <v>75</v>
      </c>
      <c r="B58" s="44" t="s">
        <v>9</v>
      </c>
      <c r="C58" s="32">
        <f t="shared" si="2"/>
        <v>41660826</v>
      </c>
      <c r="D58" s="30"/>
      <c r="E58" s="32">
        <f>SUM(E19:E57)</f>
        <v>17396624</v>
      </c>
      <c r="F58" s="30"/>
      <c r="G58" s="32">
        <f>SUM(G19:G57)</f>
        <v>6265091</v>
      </c>
      <c r="H58" s="30"/>
      <c r="I58" s="33">
        <f>SUM(I19:I57)</f>
        <v>10624602</v>
      </c>
      <c r="J58" s="30"/>
      <c r="K58" s="32">
        <f>SUM(K19:K57)</f>
        <v>222889</v>
      </c>
      <c r="L58" s="30"/>
      <c r="M58" s="32">
        <f>SUM(M19:M57)</f>
        <v>6576148</v>
      </c>
      <c r="N58" s="30"/>
      <c r="O58" s="33">
        <f>SUM(O19:O57)</f>
        <v>575472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7" customFormat="1" ht="13.5" customHeight="1">
      <c r="A59" s="41"/>
      <c r="B59" s="4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7" customFormat="1" ht="13.5" customHeight="1">
      <c r="A60" s="41" t="s">
        <v>61</v>
      </c>
      <c r="B60" s="44" t="s">
        <v>9</v>
      </c>
      <c r="C60" s="32">
        <f>SUM(E60:O60)</f>
        <v>41710238</v>
      </c>
      <c r="D60" s="30"/>
      <c r="E60" s="32">
        <f>SUM(E58,E16)</f>
        <v>17414241</v>
      </c>
      <c r="F60" s="30"/>
      <c r="G60" s="32">
        <f>SUM(G58,G16)</f>
        <v>6280297</v>
      </c>
      <c r="H60" s="30"/>
      <c r="I60" s="32">
        <f>SUM(I58,I16)</f>
        <v>10641171</v>
      </c>
      <c r="J60" s="30"/>
      <c r="K60" s="32">
        <f>SUM(K58,K16)</f>
        <v>222889</v>
      </c>
      <c r="L60" s="30"/>
      <c r="M60" s="32">
        <f>SUM(M58,M16:M16)</f>
        <v>6576168</v>
      </c>
      <c r="N60" s="30"/>
      <c r="O60" s="32">
        <f>SUM(O58,O16)</f>
        <v>575472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7" customFormat="1" ht="13.5" customHeight="1">
      <c r="A61" s="41"/>
      <c r="B61" s="44" t="s">
        <v>9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7" customFormat="1" ht="13.5" customHeight="1">
      <c r="A62" s="41" t="s">
        <v>79</v>
      </c>
      <c r="B62" s="44" t="s">
        <v>9</v>
      </c>
      <c r="C62" s="30" t="s">
        <v>9</v>
      </c>
      <c r="D62" s="30"/>
      <c r="E62" s="30" t="s">
        <v>9</v>
      </c>
      <c r="F62" s="30" t="s">
        <v>9</v>
      </c>
      <c r="G62" s="30" t="s">
        <v>9</v>
      </c>
      <c r="H62" s="30" t="s">
        <v>9</v>
      </c>
      <c r="I62" s="30" t="s">
        <v>9</v>
      </c>
      <c r="J62" s="30" t="s">
        <v>9</v>
      </c>
      <c r="K62" s="30" t="s">
        <v>9</v>
      </c>
      <c r="L62" s="30" t="s">
        <v>9</v>
      </c>
      <c r="M62" s="30" t="s">
        <v>9</v>
      </c>
      <c r="N62" s="30" t="s">
        <v>9</v>
      </c>
      <c r="O62" s="30" t="s">
        <v>9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7" customFormat="1" ht="13.5" customHeight="1">
      <c r="A63" s="41" t="s">
        <v>34</v>
      </c>
      <c r="B63" s="44" t="s">
        <v>9</v>
      </c>
      <c r="C63" s="30">
        <f aca="true" t="shared" si="3" ref="C63:C73">SUM(E63:O63)</f>
        <v>1802835</v>
      </c>
      <c r="D63" s="30"/>
      <c r="E63" s="30">
        <v>709448</v>
      </c>
      <c r="F63" s="30"/>
      <c r="G63" s="30">
        <v>133045</v>
      </c>
      <c r="H63" s="30"/>
      <c r="I63" s="30">
        <v>352039</v>
      </c>
      <c r="J63" s="30"/>
      <c r="K63" s="30">
        <v>62001</v>
      </c>
      <c r="L63" s="30"/>
      <c r="M63" s="30">
        <v>537897</v>
      </c>
      <c r="N63" s="30"/>
      <c r="O63" s="30">
        <v>8405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7" customFormat="1" ht="13.5" customHeight="1">
      <c r="A64" s="41" t="s">
        <v>10</v>
      </c>
      <c r="B64" s="44" t="s">
        <v>9</v>
      </c>
      <c r="C64" s="30">
        <f t="shared" si="3"/>
        <v>890000</v>
      </c>
      <c r="D64" s="30"/>
      <c r="E64" s="30">
        <v>515231</v>
      </c>
      <c r="F64" s="30"/>
      <c r="G64" s="30">
        <v>73218</v>
      </c>
      <c r="H64" s="30"/>
      <c r="I64" s="30">
        <v>243706</v>
      </c>
      <c r="J64" s="30"/>
      <c r="K64" s="30">
        <v>12162</v>
      </c>
      <c r="L64" s="30"/>
      <c r="M64" s="30">
        <v>45683</v>
      </c>
      <c r="N64" s="30"/>
      <c r="O64" s="30"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7" customFormat="1" ht="13.5" customHeight="1">
      <c r="A65" s="41" t="s">
        <v>53</v>
      </c>
      <c r="B65" s="44" t="s">
        <v>9</v>
      </c>
      <c r="C65" s="30">
        <f t="shared" si="3"/>
        <v>824458</v>
      </c>
      <c r="D65" s="30"/>
      <c r="E65" s="30">
        <v>479591</v>
      </c>
      <c r="F65" s="30"/>
      <c r="G65" s="30">
        <v>29789</v>
      </c>
      <c r="H65" s="30"/>
      <c r="I65" s="30">
        <v>230317</v>
      </c>
      <c r="J65" s="30"/>
      <c r="K65" s="30">
        <v>9364</v>
      </c>
      <c r="L65" s="30"/>
      <c r="M65" s="35">
        <v>75397</v>
      </c>
      <c r="N65" s="30"/>
      <c r="O65" s="30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7" customFormat="1" ht="13.5" customHeight="1">
      <c r="A66" s="41" t="s">
        <v>35</v>
      </c>
      <c r="B66" s="44" t="s">
        <v>9</v>
      </c>
      <c r="C66" s="35">
        <f t="shared" si="3"/>
        <v>167252</v>
      </c>
      <c r="D66" s="30"/>
      <c r="E66" s="35">
        <v>106206</v>
      </c>
      <c r="F66" s="30"/>
      <c r="G66" s="35">
        <v>3457</v>
      </c>
      <c r="H66" s="30"/>
      <c r="I66" s="35">
        <v>52891</v>
      </c>
      <c r="J66" s="30"/>
      <c r="K66" s="35">
        <v>622</v>
      </c>
      <c r="L66" s="30"/>
      <c r="M66" s="35">
        <v>4076</v>
      </c>
      <c r="N66" s="30"/>
      <c r="O66" s="35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7" customFormat="1" ht="13.5" customHeight="1">
      <c r="A67" s="41" t="s">
        <v>93</v>
      </c>
      <c r="B67" s="44" t="s">
        <v>9</v>
      </c>
      <c r="C67" s="35">
        <f t="shared" si="3"/>
        <v>96269</v>
      </c>
      <c r="D67" s="35"/>
      <c r="E67" s="35">
        <v>62356</v>
      </c>
      <c r="F67" s="35"/>
      <c r="G67" s="35">
        <v>0</v>
      </c>
      <c r="H67" s="35"/>
      <c r="I67" s="35">
        <v>31478</v>
      </c>
      <c r="J67" s="35"/>
      <c r="K67" s="35">
        <v>2105</v>
      </c>
      <c r="L67" s="35"/>
      <c r="M67" s="30">
        <v>330</v>
      </c>
      <c r="N67" s="35"/>
      <c r="O67" s="35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7" customFormat="1" ht="13.5" customHeight="1">
      <c r="A68" s="41" t="s">
        <v>112</v>
      </c>
      <c r="B68" s="44"/>
      <c r="C68" s="35">
        <f t="shared" si="3"/>
        <v>606425</v>
      </c>
      <c r="D68" s="35"/>
      <c r="E68" s="35">
        <v>345913</v>
      </c>
      <c r="F68" s="35"/>
      <c r="G68" s="35">
        <v>35424</v>
      </c>
      <c r="H68" s="35"/>
      <c r="I68" s="35">
        <v>166416</v>
      </c>
      <c r="J68" s="35"/>
      <c r="K68" s="35">
        <v>3524</v>
      </c>
      <c r="L68" s="35"/>
      <c r="M68" s="30">
        <v>45223</v>
      </c>
      <c r="N68" s="35"/>
      <c r="O68" s="35">
        <v>9925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7" customFormat="1" ht="13.5" customHeight="1">
      <c r="A69" s="41" t="s">
        <v>99</v>
      </c>
      <c r="B69" s="44"/>
      <c r="C69" s="35">
        <f t="shared" si="3"/>
        <v>171347</v>
      </c>
      <c r="D69" s="35"/>
      <c r="E69" s="35">
        <v>116660</v>
      </c>
      <c r="F69" s="35"/>
      <c r="G69" s="35">
        <v>0</v>
      </c>
      <c r="H69" s="35"/>
      <c r="I69" s="35">
        <v>51830</v>
      </c>
      <c r="J69" s="35"/>
      <c r="K69" s="35">
        <v>2095</v>
      </c>
      <c r="L69" s="35"/>
      <c r="M69" s="30">
        <v>762</v>
      </c>
      <c r="N69" s="35"/>
      <c r="O69" s="35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7" customFormat="1" ht="13.5" customHeight="1">
      <c r="A70" s="41" t="s">
        <v>104</v>
      </c>
      <c r="B70" s="44"/>
      <c r="C70" s="35">
        <f t="shared" si="3"/>
        <v>116734</v>
      </c>
      <c r="D70" s="35"/>
      <c r="E70" s="35">
        <v>72642</v>
      </c>
      <c r="F70" s="35"/>
      <c r="G70" s="35">
        <v>0</v>
      </c>
      <c r="H70" s="35"/>
      <c r="I70" s="35">
        <v>36670</v>
      </c>
      <c r="J70" s="35"/>
      <c r="K70" s="35">
        <v>2552</v>
      </c>
      <c r="L70" s="35"/>
      <c r="M70" s="30">
        <v>4870</v>
      </c>
      <c r="N70" s="35"/>
      <c r="O70" s="35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7" customFormat="1" ht="13.5" customHeight="1">
      <c r="A71" s="41" t="s">
        <v>36</v>
      </c>
      <c r="B71" s="44" t="s">
        <v>9</v>
      </c>
      <c r="C71" s="30">
        <f t="shared" si="3"/>
        <v>568593</v>
      </c>
      <c r="D71" s="30"/>
      <c r="E71" s="30">
        <v>291360</v>
      </c>
      <c r="F71" s="30"/>
      <c r="G71" s="30">
        <v>84795</v>
      </c>
      <c r="H71" s="30"/>
      <c r="I71" s="30">
        <v>138067</v>
      </c>
      <c r="J71" s="30"/>
      <c r="K71" s="30">
        <v>6903</v>
      </c>
      <c r="L71" s="30"/>
      <c r="M71" s="30">
        <v>47468</v>
      </c>
      <c r="N71" s="30"/>
      <c r="O71" s="30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7" customFormat="1" ht="13.5" customHeight="1">
      <c r="A72" s="41" t="s">
        <v>84</v>
      </c>
      <c r="B72" s="44"/>
      <c r="C72" s="30">
        <f t="shared" si="3"/>
        <v>1405205</v>
      </c>
      <c r="D72" s="30"/>
      <c r="E72" s="30">
        <v>450061</v>
      </c>
      <c r="F72" s="30"/>
      <c r="G72" s="30">
        <v>72850</v>
      </c>
      <c r="H72" s="30"/>
      <c r="I72" s="30">
        <v>228134</v>
      </c>
      <c r="J72" s="30"/>
      <c r="K72" s="30">
        <v>13730</v>
      </c>
      <c r="L72" s="30"/>
      <c r="M72" s="30">
        <v>640430</v>
      </c>
      <c r="N72" s="30"/>
      <c r="O72" s="30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7" customFormat="1" ht="13.5" customHeight="1">
      <c r="A73" s="41" t="s">
        <v>37</v>
      </c>
      <c r="B73" s="44" t="s">
        <v>9</v>
      </c>
      <c r="C73" s="30">
        <f t="shared" si="3"/>
        <v>2371407</v>
      </c>
      <c r="D73" s="30"/>
      <c r="E73" s="30">
        <v>1135542</v>
      </c>
      <c r="F73" s="30"/>
      <c r="G73" s="30">
        <v>498791</v>
      </c>
      <c r="H73" s="30"/>
      <c r="I73" s="30">
        <v>592004</v>
      </c>
      <c r="J73" s="30"/>
      <c r="K73" s="30">
        <v>102932</v>
      </c>
      <c r="L73" s="30"/>
      <c r="M73" s="30">
        <v>42138</v>
      </c>
      <c r="N73" s="30"/>
      <c r="O73" s="30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7" customFormat="1" ht="13.5" customHeight="1">
      <c r="A74" s="41" t="s">
        <v>38</v>
      </c>
      <c r="B74" s="44" t="s">
        <v>9</v>
      </c>
      <c r="C74" s="30">
        <f aca="true" t="shared" si="4" ref="C74:C86">SUM(E74:O74)</f>
        <v>13859</v>
      </c>
      <c r="D74" s="30"/>
      <c r="E74" s="30">
        <v>0</v>
      </c>
      <c r="F74" s="30"/>
      <c r="G74" s="30">
        <v>9210</v>
      </c>
      <c r="H74" s="30"/>
      <c r="I74" s="30">
        <v>4649</v>
      </c>
      <c r="J74" s="30"/>
      <c r="K74" s="30">
        <v>0</v>
      </c>
      <c r="L74" s="30"/>
      <c r="M74" s="30">
        <v>0</v>
      </c>
      <c r="N74" s="30"/>
      <c r="O74" s="30"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7" customFormat="1" ht="13.5" customHeight="1">
      <c r="A75" s="41" t="s">
        <v>39</v>
      </c>
      <c r="B75" s="44" t="s">
        <v>9</v>
      </c>
      <c r="C75" s="30">
        <f t="shared" si="4"/>
        <v>351023</v>
      </c>
      <c r="D75" s="30"/>
      <c r="E75" s="30">
        <v>220513</v>
      </c>
      <c r="F75" s="30"/>
      <c r="G75" s="30">
        <v>0</v>
      </c>
      <c r="H75" s="30"/>
      <c r="I75" s="30">
        <v>80877</v>
      </c>
      <c r="J75" s="30"/>
      <c r="K75" s="30">
        <v>727</v>
      </c>
      <c r="L75" s="30"/>
      <c r="M75" s="30">
        <v>45828</v>
      </c>
      <c r="N75" s="30"/>
      <c r="O75" s="30">
        <v>3078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7" customFormat="1" ht="13.5" customHeight="1">
      <c r="A76" s="41" t="s">
        <v>40</v>
      </c>
      <c r="B76" s="44" t="s">
        <v>9</v>
      </c>
      <c r="C76" s="30">
        <f t="shared" si="4"/>
        <v>2100052</v>
      </c>
      <c r="D76" s="30"/>
      <c r="E76" s="30">
        <v>631953</v>
      </c>
      <c r="F76" s="30"/>
      <c r="G76" s="30">
        <v>410270</v>
      </c>
      <c r="H76" s="30"/>
      <c r="I76" s="30">
        <v>365232</v>
      </c>
      <c r="J76" s="30"/>
      <c r="K76" s="30">
        <v>102109</v>
      </c>
      <c r="L76" s="30"/>
      <c r="M76" s="30">
        <v>587215</v>
      </c>
      <c r="N76" s="30"/>
      <c r="O76" s="30">
        <v>3273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7" customFormat="1" ht="13.5" customHeight="1">
      <c r="A77" s="41" t="s">
        <v>13</v>
      </c>
      <c r="B77" s="44" t="s">
        <v>9</v>
      </c>
      <c r="C77" s="30">
        <f t="shared" si="4"/>
        <v>776452</v>
      </c>
      <c r="D77" s="30"/>
      <c r="E77" s="30">
        <v>456549</v>
      </c>
      <c r="F77" s="30"/>
      <c r="G77" s="30">
        <v>29966</v>
      </c>
      <c r="H77" s="30"/>
      <c r="I77" s="30">
        <v>217701</v>
      </c>
      <c r="J77" s="30"/>
      <c r="K77" s="30">
        <v>14343</v>
      </c>
      <c r="L77" s="30"/>
      <c r="M77" s="30">
        <v>55819</v>
      </c>
      <c r="N77" s="30"/>
      <c r="O77" s="30">
        <v>2074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7" customFormat="1" ht="13.5" customHeight="1">
      <c r="A78" s="41" t="s">
        <v>29</v>
      </c>
      <c r="B78" s="44" t="s">
        <v>9</v>
      </c>
      <c r="C78" s="30">
        <f t="shared" si="4"/>
        <v>200174</v>
      </c>
      <c r="D78" s="30"/>
      <c r="E78" s="30">
        <v>110846</v>
      </c>
      <c r="F78" s="30"/>
      <c r="G78" s="30">
        <v>26965</v>
      </c>
      <c r="H78" s="30"/>
      <c r="I78" s="30">
        <v>51575</v>
      </c>
      <c r="J78" s="30"/>
      <c r="K78" s="30">
        <v>112</v>
      </c>
      <c r="L78" s="30"/>
      <c r="M78" s="30">
        <v>10676</v>
      </c>
      <c r="N78" s="30"/>
      <c r="O78" s="30"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7" customFormat="1" ht="13.5" customHeight="1">
      <c r="A79" s="41" t="s">
        <v>20</v>
      </c>
      <c r="B79" s="44"/>
      <c r="C79" s="30">
        <f t="shared" si="4"/>
        <v>98755</v>
      </c>
      <c r="D79" s="30"/>
      <c r="E79" s="30">
        <v>65135</v>
      </c>
      <c r="F79" s="30"/>
      <c r="G79" s="30">
        <v>0</v>
      </c>
      <c r="H79" s="30"/>
      <c r="I79" s="30">
        <v>32373</v>
      </c>
      <c r="J79" s="30"/>
      <c r="K79" s="30">
        <v>120</v>
      </c>
      <c r="L79" s="30"/>
      <c r="M79" s="30">
        <v>1127</v>
      </c>
      <c r="N79" s="30"/>
      <c r="O79" s="30"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7" customFormat="1" ht="13.5" customHeight="1">
      <c r="A80" s="41" t="s">
        <v>68</v>
      </c>
      <c r="B80" s="44"/>
      <c r="C80" s="30">
        <f t="shared" si="4"/>
        <v>31271</v>
      </c>
      <c r="D80" s="30"/>
      <c r="E80" s="30">
        <v>20781</v>
      </c>
      <c r="F80" s="30"/>
      <c r="G80" s="30">
        <v>0</v>
      </c>
      <c r="H80" s="30"/>
      <c r="I80" s="30">
        <v>10490</v>
      </c>
      <c r="J80" s="30"/>
      <c r="K80" s="30">
        <v>0</v>
      </c>
      <c r="L80" s="30"/>
      <c r="M80" s="30">
        <v>0</v>
      </c>
      <c r="N80" s="30"/>
      <c r="O80" s="30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7" customFormat="1" ht="13.5" customHeight="1">
      <c r="A81" s="41" t="s">
        <v>52</v>
      </c>
      <c r="B81" s="44"/>
      <c r="C81" s="30">
        <f t="shared" si="4"/>
        <v>954661</v>
      </c>
      <c r="D81" s="30"/>
      <c r="E81" s="30">
        <v>509661</v>
      </c>
      <c r="F81" s="30"/>
      <c r="G81" s="30">
        <v>59537</v>
      </c>
      <c r="H81" s="30"/>
      <c r="I81" s="30">
        <v>221282</v>
      </c>
      <c r="J81" s="30"/>
      <c r="K81" s="30">
        <v>24728</v>
      </c>
      <c r="L81" s="30"/>
      <c r="M81" s="30">
        <v>121673</v>
      </c>
      <c r="N81" s="30"/>
      <c r="O81" s="30">
        <v>17780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7" customFormat="1" ht="13.5" customHeight="1">
      <c r="A82" s="41" t="s">
        <v>42</v>
      </c>
      <c r="B82" s="44" t="s">
        <v>9</v>
      </c>
      <c r="C82" s="30">
        <f t="shared" si="4"/>
        <v>-3750</v>
      </c>
      <c r="D82" s="30"/>
      <c r="E82" s="30">
        <v>-3750</v>
      </c>
      <c r="F82" s="30"/>
      <c r="G82" s="30">
        <v>0</v>
      </c>
      <c r="H82" s="30"/>
      <c r="I82" s="30">
        <v>0</v>
      </c>
      <c r="J82" s="30"/>
      <c r="K82" s="30">
        <v>0</v>
      </c>
      <c r="L82" s="30"/>
      <c r="M82" s="30">
        <v>0</v>
      </c>
      <c r="N82" s="30"/>
      <c r="O82" s="30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7" customFormat="1" ht="13.5" customHeight="1">
      <c r="A83" s="41" t="s">
        <v>109</v>
      </c>
      <c r="B83" s="44"/>
      <c r="C83" s="30">
        <f t="shared" si="4"/>
        <v>212505</v>
      </c>
      <c r="D83" s="30"/>
      <c r="E83" s="30">
        <v>97633</v>
      </c>
      <c r="F83" s="30"/>
      <c r="G83" s="30">
        <v>16494</v>
      </c>
      <c r="H83" s="30"/>
      <c r="I83" s="30">
        <v>68210</v>
      </c>
      <c r="J83" s="30"/>
      <c r="K83" s="30">
        <v>443</v>
      </c>
      <c r="L83" s="30"/>
      <c r="M83" s="30">
        <v>26725</v>
      </c>
      <c r="N83" s="30"/>
      <c r="O83" s="30">
        <v>3000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7" customFormat="1" ht="13.5" customHeight="1">
      <c r="A84" s="41" t="s">
        <v>43</v>
      </c>
      <c r="B84" s="44" t="s">
        <v>9</v>
      </c>
      <c r="C84" s="30">
        <f t="shared" si="4"/>
        <v>55779</v>
      </c>
      <c r="D84" s="30"/>
      <c r="E84" s="30">
        <v>17617</v>
      </c>
      <c r="F84" s="30"/>
      <c r="G84" s="30">
        <v>15206</v>
      </c>
      <c r="H84" s="30"/>
      <c r="I84" s="30">
        <v>16569</v>
      </c>
      <c r="J84" s="30"/>
      <c r="K84" s="30">
        <v>2159</v>
      </c>
      <c r="L84" s="30"/>
      <c r="M84" s="30">
        <v>4228</v>
      </c>
      <c r="N84" s="30"/>
      <c r="O84" s="30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7" customFormat="1" ht="13.5" customHeight="1">
      <c r="A85" s="41" t="s">
        <v>44</v>
      </c>
      <c r="B85" s="44" t="s">
        <v>9</v>
      </c>
      <c r="C85" s="30">
        <f t="shared" si="4"/>
        <v>652683</v>
      </c>
      <c r="D85" s="30"/>
      <c r="E85" s="30">
        <v>81148</v>
      </c>
      <c r="F85" s="30"/>
      <c r="G85" s="30">
        <v>222672</v>
      </c>
      <c r="H85" s="30"/>
      <c r="I85" s="30">
        <v>146829</v>
      </c>
      <c r="J85" s="30"/>
      <c r="K85" s="30">
        <v>19194</v>
      </c>
      <c r="L85" s="30"/>
      <c r="M85" s="30">
        <v>182840</v>
      </c>
      <c r="N85" s="30"/>
      <c r="O85" s="30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7" customFormat="1" ht="13.5" customHeight="1">
      <c r="A86" s="41" t="s">
        <v>45</v>
      </c>
      <c r="B86" s="44" t="s">
        <v>9</v>
      </c>
      <c r="C86" s="30">
        <f t="shared" si="4"/>
        <v>95686</v>
      </c>
      <c r="D86" s="30"/>
      <c r="E86" s="30">
        <v>63587</v>
      </c>
      <c r="F86" s="30"/>
      <c r="G86" s="30">
        <v>0</v>
      </c>
      <c r="H86" s="30"/>
      <c r="I86" s="30">
        <v>32099</v>
      </c>
      <c r="J86" s="30"/>
      <c r="K86" s="30">
        <v>0</v>
      </c>
      <c r="L86" s="30"/>
      <c r="M86" s="30">
        <v>0</v>
      </c>
      <c r="N86" s="30"/>
      <c r="O86" s="30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7" customFormat="1" ht="13.5" customHeight="1">
      <c r="A87" s="41" t="s">
        <v>85</v>
      </c>
      <c r="B87" s="44" t="s">
        <v>9</v>
      </c>
      <c r="C87" s="30">
        <f aca="true" t="shared" si="5" ref="C87:C101">SUM(E87:O87)</f>
        <v>607922</v>
      </c>
      <c r="D87" s="30"/>
      <c r="E87" s="30">
        <v>372960</v>
      </c>
      <c r="F87" s="30"/>
      <c r="G87" s="30">
        <v>37408</v>
      </c>
      <c r="H87" s="30"/>
      <c r="I87" s="30">
        <v>168950</v>
      </c>
      <c r="J87" s="30"/>
      <c r="K87" s="30">
        <v>12579</v>
      </c>
      <c r="L87" s="30"/>
      <c r="M87" s="35">
        <v>15190</v>
      </c>
      <c r="N87" s="30"/>
      <c r="O87" s="30">
        <v>835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7" customFormat="1" ht="13.5" customHeight="1">
      <c r="A88" s="41" t="s">
        <v>46</v>
      </c>
      <c r="B88" s="44" t="s">
        <v>9</v>
      </c>
      <c r="C88" s="35">
        <f t="shared" si="5"/>
        <v>2779387</v>
      </c>
      <c r="D88" s="30"/>
      <c r="E88" s="35">
        <v>1378625</v>
      </c>
      <c r="F88" s="30"/>
      <c r="G88" s="35">
        <v>559912</v>
      </c>
      <c r="H88" s="30"/>
      <c r="I88" s="35">
        <v>639620</v>
      </c>
      <c r="J88" s="30"/>
      <c r="K88" s="35">
        <v>141310</v>
      </c>
      <c r="L88" s="30"/>
      <c r="M88" s="35">
        <v>59920</v>
      </c>
      <c r="N88" s="30"/>
      <c r="O88" s="35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7" customFormat="1" ht="13.5" customHeight="1">
      <c r="A89" s="41" t="s">
        <v>86</v>
      </c>
      <c r="B89" s="44" t="s">
        <v>9</v>
      </c>
      <c r="C89" s="35">
        <f t="shared" si="5"/>
        <v>304808</v>
      </c>
      <c r="D89" s="35"/>
      <c r="E89" s="35">
        <v>171142</v>
      </c>
      <c r="F89" s="35"/>
      <c r="G89" s="35">
        <v>10451</v>
      </c>
      <c r="H89" s="35"/>
      <c r="I89" s="35">
        <v>91669</v>
      </c>
      <c r="J89" s="35"/>
      <c r="K89" s="35">
        <v>4655</v>
      </c>
      <c r="L89" s="35"/>
      <c r="M89" s="35">
        <v>26891</v>
      </c>
      <c r="N89" s="35"/>
      <c r="O89" s="35"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7" customFormat="1" ht="13.5" customHeight="1">
      <c r="A90" s="41" t="s">
        <v>47</v>
      </c>
      <c r="B90" s="44" t="s">
        <v>9</v>
      </c>
      <c r="C90" s="35">
        <f t="shared" si="5"/>
        <v>2460135</v>
      </c>
      <c r="D90" s="35"/>
      <c r="E90" s="35">
        <v>1235609</v>
      </c>
      <c r="F90" s="35"/>
      <c r="G90" s="35">
        <v>494539</v>
      </c>
      <c r="H90" s="35"/>
      <c r="I90" s="35">
        <v>531141</v>
      </c>
      <c r="J90" s="35"/>
      <c r="K90" s="35">
        <v>123387</v>
      </c>
      <c r="L90" s="35"/>
      <c r="M90" s="35">
        <v>72369</v>
      </c>
      <c r="N90" s="35"/>
      <c r="O90" s="35">
        <v>3090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7" customFormat="1" ht="13.5" customHeight="1">
      <c r="A91" s="41" t="s">
        <v>91</v>
      </c>
      <c r="B91" s="44"/>
      <c r="C91" s="35">
        <f t="shared" si="5"/>
        <v>538256</v>
      </c>
      <c r="D91" s="35"/>
      <c r="E91" s="35">
        <v>308941</v>
      </c>
      <c r="F91" s="35"/>
      <c r="G91" s="35">
        <v>40696</v>
      </c>
      <c r="H91" s="35"/>
      <c r="I91" s="35">
        <v>174237</v>
      </c>
      <c r="J91" s="35"/>
      <c r="K91" s="35">
        <v>3146</v>
      </c>
      <c r="L91" s="35"/>
      <c r="M91" s="35">
        <v>11236</v>
      </c>
      <c r="N91" s="35"/>
      <c r="O91" s="35"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7" customFormat="1" ht="13.5" customHeight="1">
      <c r="A92" s="41" t="s">
        <v>103</v>
      </c>
      <c r="B92" s="44" t="s">
        <v>9</v>
      </c>
      <c r="C92" s="35">
        <f t="shared" si="5"/>
        <v>168505</v>
      </c>
      <c r="D92" s="35"/>
      <c r="E92" s="35">
        <v>55168</v>
      </c>
      <c r="F92" s="35"/>
      <c r="G92" s="35">
        <v>55881</v>
      </c>
      <c r="H92" s="35"/>
      <c r="I92" s="35">
        <v>56059</v>
      </c>
      <c r="J92" s="35"/>
      <c r="K92" s="35">
        <v>0</v>
      </c>
      <c r="L92" s="35"/>
      <c r="M92" s="30">
        <v>1397</v>
      </c>
      <c r="N92" s="35"/>
      <c r="O92" s="35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7" customFormat="1" ht="13.5" customHeight="1">
      <c r="A93" s="41" t="s">
        <v>101</v>
      </c>
      <c r="B93" s="44"/>
      <c r="C93" s="35">
        <f t="shared" si="5"/>
        <v>996719</v>
      </c>
      <c r="D93" s="35"/>
      <c r="E93" s="35">
        <v>583533</v>
      </c>
      <c r="F93" s="35"/>
      <c r="G93" s="35">
        <v>75606</v>
      </c>
      <c r="H93" s="35"/>
      <c r="I93" s="35">
        <v>290949</v>
      </c>
      <c r="J93" s="35"/>
      <c r="K93" s="35">
        <v>5638</v>
      </c>
      <c r="L93" s="35"/>
      <c r="M93" s="30">
        <v>34648</v>
      </c>
      <c r="N93" s="35"/>
      <c r="O93" s="35">
        <v>6345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7" customFormat="1" ht="13.5" customHeight="1">
      <c r="A94" s="41" t="s">
        <v>114</v>
      </c>
      <c r="B94" s="44"/>
      <c r="C94" s="35">
        <f t="shared" si="5"/>
        <v>399882</v>
      </c>
      <c r="D94" s="35"/>
      <c r="E94" s="35">
        <v>211711</v>
      </c>
      <c r="F94" s="35"/>
      <c r="G94" s="35">
        <v>8720</v>
      </c>
      <c r="H94" s="35"/>
      <c r="I94" s="35">
        <v>97690</v>
      </c>
      <c r="J94" s="35"/>
      <c r="K94" s="35">
        <v>6848</v>
      </c>
      <c r="L94" s="35"/>
      <c r="M94" s="30">
        <v>71503</v>
      </c>
      <c r="N94" s="35"/>
      <c r="O94" s="35">
        <v>3410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7" customFormat="1" ht="13.5" customHeight="1">
      <c r="A95" s="41" t="s">
        <v>87</v>
      </c>
      <c r="B95" s="44" t="s">
        <v>9</v>
      </c>
      <c r="C95" s="30">
        <f t="shared" si="5"/>
        <v>256633</v>
      </c>
      <c r="D95" s="30"/>
      <c r="E95" s="30">
        <v>62054</v>
      </c>
      <c r="F95" s="30"/>
      <c r="G95" s="30">
        <v>108409</v>
      </c>
      <c r="H95" s="30"/>
      <c r="I95" s="30">
        <v>78497</v>
      </c>
      <c r="J95" s="30"/>
      <c r="K95" s="30">
        <v>1551</v>
      </c>
      <c r="L95" s="30"/>
      <c r="M95" s="30">
        <v>6122</v>
      </c>
      <c r="N95" s="30"/>
      <c r="O95" s="30"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7" customFormat="1" ht="13.5" customHeight="1">
      <c r="A96" s="41" t="s">
        <v>48</v>
      </c>
      <c r="B96" s="44" t="s">
        <v>9</v>
      </c>
      <c r="C96" s="30">
        <f t="shared" si="5"/>
        <v>4409935</v>
      </c>
      <c r="D96" s="30"/>
      <c r="E96" s="30">
        <v>2287971</v>
      </c>
      <c r="F96" s="30"/>
      <c r="G96" s="30">
        <v>839663</v>
      </c>
      <c r="H96" s="30"/>
      <c r="I96" s="30">
        <v>998210</v>
      </c>
      <c r="J96" s="30"/>
      <c r="K96" s="30">
        <v>170645</v>
      </c>
      <c r="L96" s="30"/>
      <c r="M96" s="30">
        <v>112165</v>
      </c>
      <c r="N96" s="30"/>
      <c r="O96" s="30">
        <v>1281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7" customFormat="1" ht="13.5" customHeight="1">
      <c r="A97" s="41" t="s">
        <v>88</v>
      </c>
      <c r="B97" s="44" t="s">
        <v>9</v>
      </c>
      <c r="C97" s="30">
        <f t="shared" si="5"/>
        <v>516847</v>
      </c>
      <c r="D97" s="30"/>
      <c r="E97" s="30">
        <v>266496</v>
      </c>
      <c r="F97" s="30"/>
      <c r="G97" s="30">
        <v>74625</v>
      </c>
      <c r="H97" s="30"/>
      <c r="I97" s="30">
        <v>153415</v>
      </c>
      <c r="J97" s="30"/>
      <c r="K97" s="30">
        <v>18942</v>
      </c>
      <c r="L97" s="30"/>
      <c r="M97" s="35">
        <v>3369</v>
      </c>
      <c r="N97" s="30"/>
      <c r="O97" s="30"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7" customFormat="1" ht="13.5" customHeight="1">
      <c r="A98" s="41" t="s">
        <v>49</v>
      </c>
      <c r="B98" s="44" t="s">
        <v>9</v>
      </c>
      <c r="C98" s="35">
        <f t="shared" si="5"/>
        <v>4673568</v>
      </c>
      <c r="D98" s="30"/>
      <c r="E98" s="35">
        <v>2344313</v>
      </c>
      <c r="F98" s="30"/>
      <c r="G98" s="35">
        <v>884039</v>
      </c>
      <c r="H98" s="30"/>
      <c r="I98" s="35">
        <v>1151215</v>
      </c>
      <c r="J98" s="30"/>
      <c r="K98" s="35">
        <v>132627</v>
      </c>
      <c r="L98" s="30"/>
      <c r="M98" s="35">
        <v>161374</v>
      </c>
      <c r="N98" s="30"/>
      <c r="O98" s="35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7" customFormat="1" ht="13.5" customHeight="1">
      <c r="A99" s="41" t="s">
        <v>105</v>
      </c>
      <c r="B99" s="44"/>
      <c r="C99" s="35">
        <f t="shared" si="5"/>
        <v>35200</v>
      </c>
      <c r="D99" s="30"/>
      <c r="E99" s="35">
        <v>23392</v>
      </c>
      <c r="F99" s="30"/>
      <c r="G99" s="35">
        <v>0</v>
      </c>
      <c r="H99" s="30"/>
      <c r="I99" s="35">
        <v>11808</v>
      </c>
      <c r="J99" s="30"/>
      <c r="K99" s="35">
        <v>0</v>
      </c>
      <c r="L99" s="30"/>
      <c r="M99" s="35">
        <v>0</v>
      </c>
      <c r="N99" s="30"/>
      <c r="O99" s="35"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7" customFormat="1" ht="13.5" customHeight="1">
      <c r="A100" s="41" t="s">
        <v>15</v>
      </c>
      <c r="B100" s="44" t="s">
        <v>9</v>
      </c>
      <c r="C100" s="35">
        <f t="shared" si="5"/>
        <v>162153</v>
      </c>
      <c r="D100" s="35"/>
      <c r="E100" s="35">
        <v>107552</v>
      </c>
      <c r="F100" s="35"/>
      <c r="G100" s="35">
        <v>0</v>
      </c>
      <c r="H100" s="35"/>
      <c r="I100" s="35">
        <v>52750</v>
      </c>
      <c r="J100" s="35"/>
      <c r="K100" s="35">
        <v>690</v>
      </c>
      <c r="L100" s="35"/>
      <c r="M100" s="45">
        <v>1161</v>
      </c>
      <c r="N100" s="35"/>
      <c r="O100" s="35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7" customFormat="1" ht="13.5" customHeight="1">
      <c r="A101" s="41" t="s">
        <v>106</v>
      </c>
      <c r="B101" s="44"/>
      <c r="C101" s="36">
        <f t="shared" si="5"/>
        <v>244761</v>
      </c>
      <c r="D101" s="35"/>
      <c r="E101" s="36">
        <v>108756</v>
      </c>
      <c r="F101" s="35"/>
      <c r="G101" s="36">
        <v>48147</v>
      </c>
      <c r="H101" s="35"/>
      <c r="I101" s="36">
        <v>69982</v>
      </c>
      <c r="J101" s="35"/>
      <c r="K101" s="36">
        <v>3880</v>
      </c>
      <c r="L101" s="35"/>
      <c r="M101" s="36">
        <v>13996</v>
      </c>
      <c r="N101" s="35"/>
      <c r="O101" s="36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7" customFormat="1" ht="13.5" customHeight="1">
      <c r="A102" s="41"/>
      <c r="B102" s="4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7" customFormat="1" ht="13.5" customHeight="1">
      <c r="A103" s="41" t="s">
        <v>62</v>
      </c>
      <c r="B103" s="44" t="s">
        <v>9</v>
      </c>
      <c r="C103" s="36">
        <f>SUM(E103:O103)</f>
        <v>33114386</v>
      </c>
      <c r="D103" s="35"/>
      <c r="E103" s="36">
        <f>SUM(E63:E101)</f>
        <v>16074906</v>
      </c>
      <c r="F103" s="35" t="s">
        <v>9</v>
      </c>
      <c r="G103" s="36">
        <f>SUM(G63:G101)</f>
        <v>4959785</v>
      </c>
      <c r="H103" s="35" t="s">
        <v>9</v>
      </c>
      <c r="I103" s="36">
        <f>SUM(I63:I101)</f>
        <v>7937630</v>
      </c>
      <c r="J103" s="35" t="s">
        <v>9</v>
      </c>
      <c r="K103" s="36">
        <f>SUM(K63:K101)</f>
        <v>1007823</v>
      </c>
      <c r="L103" s="35" t="s">
        <v>9</v>
      </c>
      <c r="M103" s="36">
        <f>SUM(M63:M102)</f>
        <v>3071746</v>
      </c>
      <c r="N103" s="35" t="s">
        <v>9</v>
      </c>
      <c r="O103" s="36">
        <f>SUM(O63:O101)</f>
        <v>62496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7" customFormat="1" ht="13.5" customHeight="1">
      <c r="A104" s="41"/>
      <c r="B104" s="44" t="s">
        <v>9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7" customFormat="1" ht="13.5" customHeight="1">
      <c r="A105" s="41" t="s">
        <v>80</v>
      </c>
      <c r="B105" s="44" t="s">
        <v>9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7" customFormat="1" ht="13.5" customHeight="1">
      <c r="A106" s="41" t="s">
        <v>41</v>
      </c>
      <c r="B106" s="44" t="s">
        <v>9</v>
      </c>
      <c r="C106" s="30">
        <f>SUM(E106:O106)</f>
        <v>2549708</v>
      </c>
      <c r="D106" s="30"/>
      <c r="E106" s="30">
        <v>1354800</v>
      </c>
      <c r="F106" s="30"/>
      <c r="G106" s="30">
        <v>90112</v>
      </c>
      <c r="H106" s="30"/>
      <c r="I106" s="30">
        <v>730602</v>
      </c>
      <c r="J106" s="30"/>
      <c r="K106" s="30">
        <v>9787</v>
      </c>
      <c r="L106" s="30"/>
      <c r="M106" s="30">
        <v>339400</v>
      </c>
      <c r="N106" s="30"/>
      <c r="O106" s="30">
        <v>25007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7" customFormat="1" ht="13.5" customHeight="1">
      <c r="A107" s="41" t="s">
        <v>43</v>
      </c>
      <c r="B107" s="44"/>
      <c r="C107" s="30">
        <f>SUM(E107:O107)</f>
        <v>72393</v>
      </c>
      <c r="D107" s="30"/>
      <c r="E107" s="30">
        <v>48108</v>
      </c>
      <c r="F107" s="30"/>
      <c r="G107" s="30">
        <v>0</v>
      </c>
      <c r="H107" s="30"/>
      <c r="I107" s="30">
        <v>24285</v>
      </c>
      <c r="J107" s="30"/>
      <c r="K107" s="30">
        <v>0</v>
      </c>
      <c r="L107" s="30"/>
      <c r="M107" s="30">
        <v>0</v>
      </c>
      <c r="N107" s="30"/>
      <c r="O107" s="30"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36" s="7" customFormat="1" ht="13.5" customHeight="1">
      <c r="A108" s="41" t="s">
        <v>50</v>
      </c>
      <c r="B108" s="44" t="s">
        <v>9</v>
      </c>
      <c r="C108" s="35">
        <f>SUM(E108:O108)</f>
        <v>508986</v>
      </c>
      <c r="D108" s="35"/>
      <c r="E108" s="35">
        <v>288050</v>
      </c>
      <c r="F108" s="35"/>
      <c r="G108" s="35">
        <v>21182</v>
      </c>
      <c r="H108" s="35"/>
      <c r="I108" s="35">
        <v>184377</v>
      </c>
      <c r="J108" s="35"/>
      <c r="K108" s="35">
        <v>0</v>
      </c>
      <c r="L108" s="35"/>
      <c r="M108" s="35">
        <v>15377</v>
      </c>
      <c r="N108" s="35"/>
      <c r="O108" s="35">
        <v>0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s="7" customFormat="1" ht="13.5" customHeight="1">
      <c r="A109" s="41" t="s">
        <v>116</v>
      </c>
      <c r="B109" s="44"/>
      <c r="C109" s="36">
        <f>SUM(E109:O109)</f>
        <v>226496</v>
      </c>
      <c r="D109" s="35"/>
      <c r="E109" s="36">
        <v>68771</v>
      </c>
      <c r="F109" s="35"/>
      <c r="G109" s="36">
        <v>15719</v>
      </c>
      <c r="H109" s="35"/>
      <c r="I109" s="36">
        <v>9824</v>
      </c>
      <c r="J109" s="35"/>
      <c r="K109" s="36">
        <v>0</v>
      </c>
      <c r="L109" s="35"/>
      <c r="M109" s="36">
        <v>132182</v>
      </c>
      <c r="N109" s="35"/>
      <c r="O109" s="36">
        <v>0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s="7" customFormat="1" ht="13.5" customHeight="1">
      <c r="A110" s="41"/>
      <c r="B110" s="4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27" s="7" customFormat="1" ht="13.5" customHeight="1">
      <c r="A111" s="41" t="s">
        <v>63</v>
      </c>
      <c r="B111" s="44" t="s">
        <v>9</v>
      </c>
      <c r="C111" s="36">
        <f>SUM(E111:O111)</f>
        <v>3357583</v>
      </c>
      <c r="D111" s="35"/>
      <c r="E111" s="36">
        <f>SUM(E106:E109)</f>
        <v>1759729</v>
      </c>
      <c r="F111" s="35"/>
      <c r="G111" s="36">
        <f>SUM(G106:G109)</f>
        <v>127013</v>
      </c>
      <c r="H111" s="35"/>
      <c r="I111" s="36">
        <f>SUM(I106:I109)</f>
        <v>949088</v>
      </c>
      <c r="J111" s="35"/>
      <c r="K111" s="36">
        <f>SUM(K106:K109)</f>
        <v>9787</v>
      </c>
      <c r="L111" s="35"/>
      <c r="M111" s="36">
        <f>SUM(M106:M109)</f>
        <v>486959</v>
      </c>
      <c r="N111" s="35"/>
      <c r="O111" s="36">
        <f>SUM(O106:O109)</f>
        <v>25007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7" customFormat="1" ht="13.5" customHeight="1">
      <c r="A112" s="41"/>
      <c r="B112" s="44" t="s">
        <v>9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7" customFormat="1" ht="13.5" customHeight="1">
      <c r="A113" s="41" t="s">
        <v>81</v>
      </c>
      <c r="B113" s="44" t="s">
        <v>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7" customFormat="1" ht="13.5" customHeight="1">
      <c r="A114" s="41" t="s">
        <v>38</v>
      </c>
      <c r="B114" s="44"/>
      <c r="C114" s="30">
        <f>SUM(E114:O114)</f>
        <v>1989905</v>
      </c>
      <c r="D114" s="30"/>
      <c r="E114" s="30">
        <v>1169388</v>
      </c>
      <c r="F114" s="30"/>
      <c r="G114" s="30">
        <v>122553</v>
      </c>
      <c r="H114" s="30"/>
      <c r="I114" s="30">
        <v>650227</v>
      </c>
      <c r="J114" s="30"/>
      <c r="K114" s="30">
        <v>5314</v>
      </c>
      <c r="L114" s="30"/>
      <c r="M114" s="30">
        <v>33597</v>
      </c>
      <c r="N114" s="30"/>
      <c r="O114" s="30">
        <v>8826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s="7" customFormat="1" ht="13.5" customHeight="1">
      <c r="A115" s="41" t="s">
        <v>94</v>
      </c>
      <c r="B115" s="44" t="s">
        <v>9</v>
      </c>
      <c r="C115" s="30">
        <f>SUM(E115:O115)</f>
        <v>1002722</v>
      </c>
      <c r="D115" s="30"/>
      <c r="E115" s="30">
        <v>441554</v>
      </c>
      <c r="F115" s="30"/>
      <c r="G115" s="30">
        <v>98783</v>
      </c>
      <c r="H115" s="30"/>
      <c r="I115" s="30">
        <v>259106</v>
      </c>
      <c r="J115" s="30"/>
      <c r="K115" s="30">
        <v>3448</v>
      </c>
      <c r="L115" s="30"/>
      <c r="M115" s="30">
        <v>199831</v>
      </c>
      <c r="N115" s="30"/>
      <c r="O115" s="30">
        <v>0</v>
      </c>
      <c r="P115" s="10"/>
      <c r="Q115" s="10"/>
      <c r="R115" s="10"/>
      <c r="S115" s="10"/>
      <c r="T115" s="10"/>
      <c r="U115" s="10"/>
      <c r="V115" s="10"/>
      <c r="W115" s="10"/>
      <c r="X115" s="5"/>
      <c r="Y115" s="5"/>
      <c r="Z115" s="5"/>
      <c r="AA115" s="5"/>
    </row>
    <row r="116" spans="1:27" s="7" customFormat="1" ht="13.5" customHeight="1">
      <c r="A116" s="41" t="s">
        <v>95</v>
      </c>
      <c r="B116" s="44" t="s">
        <v>9</v>
      </c>
      <c r="C116" s="35">
        <f>SUM(E116:O116)</f>
        <v>314184</v>
      </c>
      <c r="D116" s="35"/>
      <c r="E116" s="35">
        <v>166108</v>
      </c>
      <c r="F116" s="35"/>
      <c r="G116" s="35">
        <v>42679</v>
      </c>
      <c r="H116" s="35"/>
      <c r="I116" s="35">
        <v>105397</v>
      </c>
      <c r="J116" s="35"/>
      <c r="K116" s="35">
        <v>0</v>
      </c>
      <c r="L116" s="35"/>
      <c r="M116" s="35">
        <v>0</v>
      </c>
      <c r="N116" s="35"/>
      <c r="O116" s="35"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7" customFormat="1" ht="13.5" customHeight="1">
      <c r="A117" s="41" t="s">
        <v>96</v>
      </c>
      <c r="B117" s="44" t="s">
        <v>9</v>
      </c>
      <c r="C117" s="30">
        <f>SUM(E117:O117)</f>
        <v>167746</v>
      </c>
      <c r="D117" s="30"/>
      <c r="E117" s="30">
        <v>77875</v>
      </c>
      <c r="F117" s="30"/>
      <c r="G117" s="30">
        <v>0</v>
      </c>
      <c r="H117" s="30"/>
      <c r="I117" s="30">
        <v>89871</v>
      </c>
      <c r="J117" s="30"/>
      <c r="K117" s="30">
        <v>0</v>
      </c>
      <c r="L117" s="30"/>
      <c r="M117" s="30">
        <v>0</v>
      </c>
      <c r="N117" s="30"/>
      <c r="O117" s="30">
        <v>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7" customFormat="1" ht="13.5" customHeight="1">
      <c r="A118" s="41"/>
      <c r="B118" s="44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7" customFormat="1" ht="13.5" customHeight="1">
      <c r="A119" s="41" t="s">
        <v>55</v>
      </c>
      <c r="B119" s="44"/>
      <c r="C119" s="35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7" customFormat="1" ht="13.5" customHeight="1">
      <c r="A120" s="45" t="s">
        <v>56</v>
      </c>
      <c r="B120" s="44" t="s">
        <v>9</v>
      </c>
      <c r="C120" s="30">
        <f aca="true" t="shared" si="6" ref="C120:C127">SUM(E120:O120)</f>
        <v>2255275</v>
      </c>
      <c r="D120" s="30"/>
      <c r="E120" s="30">
        <v>898801</v>
      </c>
      <c r="F120" s="30"/>
      <c r="G120" s="30">
        <v>541589</v>
      </c>
      <c r="H120" s="30"/>
      <c r="I120" s="30">
        <v>713299</v>
      </c>
      <c r="J120" s="30"/>
      <c r="K120" s="30">
        <v>4522</v>
      </c>
      <c r="L120" s="30"/>
      <c r="M120" s="30">
        <v>97064</v>
      </c>
      <c r="N120" s="30"/>
      <c r="O120" s="30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7" customFormat="1" ht="13.5" customHeight="1">
      <c r="A121" s="41" t="s">
        <v>57</v>
      </c>
      <c r="B121" s="44" t="s">
        <v>9</v>
      </c>
      <c r="C121" s="35">
        <f t="shared" si="6"/>
        <v>1324917</v>
      </c>
      <c r="D121" s="30"/>
      <c r="E121" s="35">
        <v>0</v>
      </c>
      <c r="F121" s="30"/>
      <c r="G121" s="35">
        <v>0</v>
      </c>
      <c r="H121" s="30"/>
      <c r="I121" s="35">
        <v>0</v>
      </c>
      <c r="J121" s="30"/>
      <c r="K121" s="35">
        <v>0</v>
      </c>
      <c r="L121" s="30"/>
      <c r="M121" s="35">
        <v>1324917</v>
      </c>
      <c r="N121" s="30"/>
      <c r="O121" s="35">
        <v>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7" customFormat="1" ht="13.5" customHeight="1">
      <c r="A122" s="41" t="s">
        <v>58</v>
      </c>
      <c r="B122" s="44" t="s">
        <v>9</v>
      </c>
      <c r="C122" s="35">
        <f t="shared" si="6"/>
        <v>248</v>
      </c>
      <c r="D122" s="35"/>
      <c r="E122" s="35">
        <v>0</v>
      </c>
      <c r="F122" s="35"/>
      <c r="G122" s="35">
        <v>37674</v>
      </c>
      <c r="H122" s="35"/>
      <c r="I122" s="35">
        <v>13563</v>
      </c>
      <c r="J122" s="35"/>
      <c r="K122" s="35">
        <v>0</v>
      </c>
      <c r="L122" s="35"/>
      <c r="M122" s="35">
        <v>-50989</v>
      </c>
      <c r="N122" s="35"/>
      <c r="O122" s="35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7" customFormat="1" ht="13.5" customHeight="1">
      <c r="A123" s="41" t="s">
        <v>74</v>
      </c>
      <c r="B123" s="44"/>
      <c r="C123" s="35">
        <f t="shared" si="6"/>
        <v>184441</v>
      </c>
      <c r="D123" s="35"/>
      <c r="E123" s="35">
        <v>114450</v>
      </c>
      <c r="F123" s="35"/>
      <c r="G123" s="35">
        <v>0</v>
      </c>
      <c r="H123" s="35"/>
      <c r="I123" s="35">
        <v>57775</v>
      </c>
      <c r="J123" s="35"/>
      <c r="K123" s="35">
        <v>300</v>
      </c>
      <c r="L123" s="35"/>
      <c r="M123" s="35">
        <v>8239</v>
      </c>
      <c r="N123" s="35"/>
      <c r="O123" s="35">
        <v>3677</v>
      </c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7" customFormat="1" ht="13.5" customHeight="1">
      <c r="A124" s="41" t="s">
        <v>59</v>
      </c>
      <c r="B124" s="44" t="s">
        <v>9</v>
      </c>
      <c r="C124" s="35">
        <f t="shared" si="6"/>
        <v>68469</v>
      </c>
      <c r="D124" s="30"/>
      <c r="E124" s="30">
        <v>0</v>
      </c>
      <c r="F124" s="30"/>
      <c r="G124" s="30">
        <v>0</v>
      </c>
      <c r="H124" s="30"/>
      <c r="I124" s="30">
        <v>0</v>
      </c>
      <c r="J124" s="30"/>
      <c r="K124" s="30">
        <v>0</v>
      </c>
      <c r="L124" s="30"/>
      <c r="M124" s="30">
        <v>68469</v>
      </c>
      <c r="N124" s="30"/>
      <c r="O124" s="30"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7" customFormat="1" ht="13.5" customHeight="1">
      <c r="A125" s="41" t="s">
        <v>97</v>
      </c>
      <c r="B125" s="46" t="s">
        <v>9</v>
      </c>
      <c r="C125" s="35">
        <f t="shared" si="6"/>
        <v>25000</v>
      </c>
      <c r="D125" s="35"/>
      <c r="E125" s="35">
        <v>25000</v>
      </c>
      <c r="F125" s="35"/>
      <c r="G125" s="35">
        <v>0</v>
      </c>
      <c r="H125" s="35"/>
      <c r="I125" s="35">
        <v>0</v>
      </c>
      <c r="J125" s="35"/>
      <c r="K125" s="35">
        <v>0</v>
      </c>
      <c r="L125" s="35"/>
      <c r="M125" s="35">
        <v>0</v>
      </c>
      <c r="N125" s="35"/>
      <c r="O125" s="35"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7" customFormat="1" ht="13.5" customHeight="1">
      <c r="A126" s="41" t="s">
        <v>98</v>
      </c>
      <c r="B126" s="44" t="s">
        <v>9</v>
      </c>
      <c r="C126" s="35">
        <f t="shared" si="6"/>
        <v>2098</v>
      </c>
      <c r="D126" s="30"/>
      <c r="E126" s="30">
        <v>0</v>
      </c>
      <c r="F126" s="30"/>
      <c r="G126" s="30">
        <v>0</v>
      </c>
      <c r="H126" s="30"/>
      <c r="I126" s="30">
        <v>0</v>
      </c>
      <c r="J126" s="30"/>
      <c r="K126" s="30">
        <v>0</v>
      </c>
      <c r="L126" s="30"/>
      <c r="M126" s="30">
        <v>2098</v>
      </c>
      <c r="N126" s="30"/>
      <c r="O126" s="30"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7" customFormat="1" ht="13.5" customHeight="1">
      <c r="A127" s="41" t="s">
        <v>65</v>
      </c>
      <c r="B127" s="44" t="s">
        <v>9</v>
      </c>
      <c r="C127" s="47">
        <f t="shared" si="6"/>
        <v>3860448</v>
      </c>
      <c r="D127" s="30"/>
      <c r="E127" s="47">
        <f>SUM(E120:E126)</f>
        <v>1038251</v>
      </c>
      <c r="F127" s="30" t="s">
        <v>9</v>
      </c>
      <c r="G127" s="47">
        <f>SUM(G120:G126)</f>
        <v>579263</v>
      </c>
      <c r="H127" s="30" t="s">
        <v>9</v>
      </c>
      <c r="I127" s="47">
        <f>SUM(I120:I126)</f>
        <v>784637</v>
      </c>
      <c r="J127" s="30" t="s">
        <v>9</v>
      </c>
      <c r="K127" s="47">
        <f>SUM(K120:K126)</f>
        <v>4822</v>
      </c>
      <c r="L127" s="30" t="s">
        <v>9</v>
      </c>
      <c r="M127" s="47">
        <f>SUM(M120:M126)</f>
        <v>1449798</v>
      </c>
      <c r="N127" s="30" t="s">
        <v>9</v>
      </c>
      <c r="O127" s="47">
        <f>SUM(O120:O126)</f>
        <v>3677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7" customFormat="1" ht="13.5" customHeight="1">
      <c r="A128" s="41"/>
      <c r="B128" s="44" t="s">
        <v>9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7" customFormat="1" ht="13.5" customHeight="1">
      <c r="A129" s="41" t="s">
        <v>110</v>
      </c>
      <c r="B129" s="44"/>
      <c r="C129" s="30">
        <f>SUM(E129:O129)</f>
        <v>166619</v>
      </c>
      <c r="D129" s="30">
        <v>0</v>
      </c>
      <c r="E129" s="30">
        <v>123238</v>
      </c>
      <c r="F129" s="30"/>
      <c r="G129" s="30">
        <v>6144</v>
      </c>
      <c r="H129" s="30"/>
      <c r="I129" s="30">
        <v>37237</v>
      </c>
      <c r="J129" s="30"/>
      <c r="K129" s="30">
        <v>0</v>
      </c>
      <c r="L129" s="30"/>
      <c r="M129" s="30">
        <v>0</v>
      </c>
      <c r="N129" s="30"/>
      <c r="O129" s="30">
        <v>0</v>
      </c>
      <c r="P129" s="10"/>
      <c r="Q129" s="10"/>
      <c r="R129" s="10"/>
      <c r="S129" s="10"/>
      <c r="T129" s="10"/>
      <c r="U129" s="10"/>
      <c r="V129" s="10"/>
      <c r="W129" s="10"/>
      <c r="X129" s="5"/>
      <c r="Y129" s="5"/>
      <c r="Z129" s="5"/>
      <c r="AA129" s="5"/>
    </row>
    <row r="130" spans="1:27" s="7" customFormat="1" ht="13.5" customHeight="1">
      <c r="A130" s="41" t="s">
        <v>90</v>
      </c>
      <c r="B130" s="44" t="s">
        <v>9</v>
      </c>
      <c r="C130" s="35">
        <f>SUM(E130:O130)</f>
        <v>1832665</v>
      </c>
      <c r="D130" s="30"/>
      <c r="E130" s="35">
        <v>730522</v>
      </c>
      <c r="F130" s="30"/>
      <c r="G130" s="35">
        <v>408689</v>
      </c>
      <c r="H130" s="30"/>
      <c r="I130" s="35">
        <v>109277</v>
      </c>
      <c r="J130" s="30"/>
      <c r="K130" s="35">
        <v>0</v>
      </c>
      <c r="L130" s="30"/>
      <c r="M130" s="35">
        <v>584177</v>
      </c>
      <c r="N130" s="30"/>
      <c r="O130" s="35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7" customFormat="1" ht="13.5" customHeight="1">
      <c r="A131" s="41"/>
      <c r="B131" s="44" t="s">
        <v>9</v>
      </c>
      <c r="C131" s="48"/>
      <c r="D131" s="35"/>
      <c r="E131" s="48"/>
      <c r="F131" s="35"/>
      <c r="G131" s="48"/>
      <c r="H131" s="35"/>
      <c r="I131" s="48"/>
      <c r="J131" s="35"/>
      <c r="K131" s="48"/>
      <c r="L131" s="35"/>
      <c r="M131" s="48"/>
      <c r="N131" s="35"/>
      <c r="O131" s="4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7" customFormat="1" ht="13.5" customHeight="1">
      <c r="A132" s="41" t="s">
        <v>76</v>
      </c>
      <c r="B132" s="44" t="s">
        <v>9</v>
      </c>
      <c r="C132" s="36">
        <f>SUM(E132:O132)</f>
        <v>5859732</v>
      </c>
      <c r="D132" s="30"/>
      <c r="E132" s="36">
        <f>SUM(E127:E130)</f>
        <v>1892011</v>
      </c>
      <c r="F132" s="30"/>
      <c r="G132" s="36">
        <f>SUM(G127:G130)</f>
        <v>994096</v>
      </c>
      <c r="H132" s="30"/>
      <c r="I132" s="36">
        <f>SUM(I127:I130)</f>
        <v>931151</v>
      </c>
      <c r="J132" s="30"/>
      <c r="K132" s="36">
        <f>SUM(K127:K130)</f>
        <v>4822</v>
      </c>
      <c r="L132" s="30"/>
      <c r="M132" s="36">
        <f>SUM(M127:M130)</f>
        <v>2033975</v>
      </c>
      <c r="N132" s="30"/>
      <c r="O132" s="36">
        <f>SUM(O127:O130)</f>
        <v>3677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7" customFormat="1" ht="13.5" customHeight="1">
      <c r="A133" s="41"/>
      <c r="B133" s="44"/>
      <c r="C133" s="35"/>
      <c r="D133" s="30"/>
      <c r="E133" s="35"/>
      <c r="F133" s="30"/>
      <c r="G133" s="35"/>
      <c r="H133" s="30"/>
      <c r="I133" s="35"/>
      <c r="J133" s="30"/>
      <c r="K133" s="35"/>
      <c r="L133" s="30"/>
      <c r="M133" s="35"/>
      <c r="N133" s="30"/>
      <c r="O133" s="3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7" customFormat="1" ht="13.5" customHeight="1">
      <c r="A134" s="41" t="s">
        <v>60</v>
      </c>
      <c r="B134" s="44" t="s">
        <v>9</v>
      </c>
      <c r="C134" s="36">
        <f>SUM(E134:O134)</f>
        <v>9334289</v>
      </c>
      <c r="D134" s="30"/>
      <c r="E134" s="36">
        <f>SUM(E114:E117,E132)</f>
        <v>3746936</v>
      </c>
      <c r="F134" s="30"/>
      <c r="G134" s="36">
        <f>SUM(G114:G117,G132)</f>
        <v>1258111</v>
      </c>
      <c r="H134" s="30"/>
      <c r="I134" s="36">
        <f>SUM(I114:I117,I132)</f>
        <v>2035752</v>
      </c>
      <c r="J134" s="30"/>
      <c r="K134" s="36">
        <f>SUM(K114:K117,K132)</f>
        <v>13584</v>
      </c>
      <c r="L134" s="30"/>
      <c r="M134" s="36">
        <f>SUM(M114:M117,M132)</f>
        <v>2267403</v>
      </c>
      <c r="N134" s="30"/>
      <c r="O134" s="36">
        <f>SUM(O114:O117,O132)</f>
        <v>12503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7" customFormat="1" ht="13.5" customHeight="1">
      <c r="A135" s="41"/>
      <c r="B135" s="44" t="s">
        <v>9</v>
      </c>
      <c r="C135" s="49"/>
      <c r="D135" s="35"/>
      <c r="E135" s="49"/>
      <c r="F135" s="35"/>
      <c r="G135" s="49"/>
      <c r="H135" s="35"/>
      <c r="I135" s="49"/>
      <c r="J135" s="35"/>
      <c r="K135" s="49"/>
      <c r="L135" s="35"/>
      <c r="M135" s="49"/>
      <c r="N135" s="35"/>
      <c r="O135" s="49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7" customFormat="1" ht="13.5" customHeight="1">
      <c r="A136" s="41" t="s">
        <v>82</v>
      </c>
      <c r="B136" s="44" t="s">
        <v>9</v>
      </c>
      <c r="C136" s="30" t="s">
        <v>9</v>
      </c>
      <c r="D136" s="30"/>
      <c r="E136" s="30" t="s">
        <v>9</v>
      </c>
      <c r="F136" s="30" t="s">
        <v>9</v>
      </c>
      <c r="G136" s="30" t="s">
        <v>9</v>
      </c>
      <c r="H136" s="30" t="s">
        <v>9</v>
      </c>
      <c r="I136" s="30" t="s">
        <v>9</v>
      </c>
      <c r="J136" s="30" t="s">
        <v>9</v>
      </c>
      <c r="K136" s="30" t="s">
        <v>9</v>
      </c>
      <c r="L136" s="30" t="s">
        <v>9</v>
      </c>
      <c r="M136" s="30" t="s">
        <v>9</v>
      </c>
      <c r="N136" s="30" t="s">
        <v>9</v>
      </c>
      <c r="O136" s="30" t="s">
        <v>9</v>
      </c>
      <c r="P136" s="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7" customFormat="1" ht="13.5" customHeight="1">
      <c r="A137" s="41" t="s">
        <v>51</v>
      </c>
      <c r="B137" s="44" t="s">
        <v>9</v>
      </c>
      <c r="C137" s="30">
        <f>SUM(E137:O137)</f>
        <v>812080</v>
      </c>
      <c r="D137" s="30"/>
      <c r="E137" s="30">
        <v>466436</v>
      </c>
      <c r="F137" s="30"/>
      <c r="G137" s="30">
        <v>60696</v>
      </c>
      <c r="H137" s="30"/>
      <c r="I137" s="30">
        <v>260335</v>
      </c>
      <c r="J137" s="30"/>
      <c r="K137" s="30">
        <v>9466</v>
      </c>
      <c r="L137" s="30"/>
      <c r="M137" s="30">
        <f>15142+5</f>
        <v>15147</v>
      </c>
      <c r="N137" s="30"/>
      <c r="O137" s="30">
        <v>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7" customFormat="1" ht="13.5" customHeight="1">
      <c r="A138" s="41" t="s">
        <v>89</v>
      </c>
      <c r="B138" s="44" t="s">
        <v>9</v>
      </c>
      <c r="C138" s="36">
        <f>SUM(E138:O138)</f>
        <v>3598913</v>
      </c>
      <c r="D138" s="30"/>
      <c r="E138" s="36">
        <v>106191</v>
      </c>
      <c r="F138" s="30"/>
      <c r="G138" s="36">
        <v>849529</v>
      </c>
      <c r="H138" s="30"/>
      <c r="I138" s="36">
        <v>127429</v>
      </c>
      <c r="J138" s="30"/>
      <c r="K138" s="36">
        <v>0</v>
      </c>
      <c r="L138" s="30"/>
      <c r="M138" s="36">
        <v>2515764</v>
      </c>
      <c r="N138" s="30"/>
      <c r="O138" s="36"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7" customFormat="1" ht="13.5" customHeight="1">
      <c r="A139" s="41"/>
      <c r="B139" s="44"/>
      <c r="C139" s="35"/>
      <c r="D139" s="30"/>
      <c r="E139" s="35"/>
      <c r="F139" s="30"/>
      <c r="G139" s="35"/>
      <c r="H139" s="30"/>
      <c r="I139" s="35"/>
      <c r="J139" s="30"/>
      <c r="K139" s="35"/>
      <c r="L139" s="30"/>
      <c r="M139" s="35"/>
      <c r="N139" s="30"/>
      <c r="O139" s="3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7" customFormat="1" ht="13.5" customHeight="1">
      <c r="A140" s="41" t="s">
        <v>71</v>
      </c>
      <c r="B140" s="44" t="s">
        <v>9</v>
      </c>
      <c r="C140" s="32">
        <f>SUM(E140:O140)</f>
        <v>4410993</v>
      </c>
      <c r="D140" s="30"/>
      <c r="E140" s="32">
        <f>SUM(E137:E138)</f>
        <v>572627</v>
      </c>
      <c r="F140" s="30"/>
      <c r="G140" s="32">
        <f>SUM(G137:G138)</f>
        <v>910225</v>
      </c>
      <c r="H140" s="30"/>
      <c r="I140" s="32">
        <f>SUM(I137:I138)</f>
        <v>387764</v>
      </c>
      <c r="J140" s="30"/>
      <c r="K140" s="32">
        <f>SUM(K137:K138)</f>
        <v>9466</v>
      </c>
      <c r="L140" s="30"/>
      <c r="M140" s="32">
        <f>SUM(M137:M138)</f>
        <v>2530911</v>
      </c>
      <c r="N140" s="30"/>
      <c r="O140" s="32">
        <f>SUM(O137:O138)</f>
        <v>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7" customFormat="1" ht="13.5" customHeight="1">
      <c r="A141" s="41"/>
      <c r="B141" s="44" t="s">
        <v>9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7" customFormat="1" ht="13.5" customHeight="1">
      <c r="A142" s="41" t="s">
        <v>102</v>
      </c>
      <c r="B142" s="44" t="s">
        <v>9</v>
      </c>
      <c r="C142" s="58">
        <f>SUM(E142:O142)</f>
        <v>91927489</v>
      </c>
      <c r="D142" s="30"/>
      <c r="E142" s="50">
        <f>SUM(E140,E134,E111,E103,E60)</f>
        <v>39568439</v>
      </c>
      <c r="F142" s="30"/>
      <c r="G142" s="50">
        <f>SUM(G140,G134,G111,G103,G60)</f>
        <v>13535431</v>
      </c>
      <c r="H142" s="30"/>
      <c r="I142" s="50">
        <f>SUM(I140,I134,I111,I103,I60)</f>
        <v>21951405</v>
      </c>
      <c r="J142" s="30"/>
      <c r="K142" s="50">
        <f>SUM(K140,K134,K111,K103,K60)</f>
        <v>1263549</v>
      </c>
      <c r="L142" s="30"/>
      <c r="M142" s="50">
        <f>SUM(M140,M134,M111,M103,M60)</f>
        <v>14933187</v>
      </c>
      <c r="N142" s="30"/>
      <c r="O142" s="50">
        <f>SUM(O140,O134,O111,O103,O60)</f>
        <v>675478</v>
      </c>
      <c r="P142" s="15"/>
      <c r="Q142" s="16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7" customFormat="1" ht="13.5" customHeight="1">
      <c r="A143" s="41"/>
      <c r="B143" s="44"/>
      <c r="C143" s="51"/>
      <c r="D143" s="30"/>
      <c r="E143" s="51"/>
      <c r="F143" s="30"/>
      <c r="G143" s="51"/>
      <c r="H143" s="30"/>
      <c r="I143" s="51"/>
      <c r="J143" s="30"/>
      <c r="K143" s="51"/>
      <c r="L143" s="30"/>
      <c r="M143" s="51"/>
      <c r="N143" s="30"/>
      <c r="O143" s="51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7" customFormat="1" ht="13.5" customHeight="1">
      <c r="A144" s="41" t="s">
        <v>83</v>
      </c>
      <c r="B144" s="44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7" customFormat="1" ht="13.5" customHeight="1">
      <c r="A145" s="52" t="s">
        <v>54</v>
      </c>
      <c r="B145" s="46"/>
      <c r="C145" s="36">
        <f>SUM(E145:O145)</f>
        <v>47599</v>
      </c>
      <c r="D145" s="35"/>
      <c r="E145" s="36">
        <v>0</v>
      </c>
      <c r="F145" s="35"/>
      <c r="G145" s="36">
        <v>0</v>
      </c>
      <c r="H145" s="35"/>
      <c r="I145" s="36">
        <v>0</v>
      </c>
      <c r="J145" s="35"/>
      <c r="K145" s="36">
        <v>0</v>
      </c>
      <c r="L145" s="35"/>
      <c r="M145" s="36">
        <v>0</v>
      </c>
      <c r="N145" s="35"/>
      <c r="O145" s="36">
        <v>47599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7" customFormat="1" ht="13.5" customHeight="1">
      <c r="A146" s="52"/>
      <c r="B146" s="4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7" customFormat="1" ht="13.5" customHeight="1">
      <c r="A147" s="52" t="s">
        <v>73</v>
      </c>
      <c r="B147" s="46"/>
      <c r="C147" s="36">
        <f>SUM(E147:O147)</f>
        <v>47599</v>
      </c>
      <c r="D147" s="35"/>
      <c r="E147" s="36">
        <f>E145</f>
        <v>0</v>
      </c>
      <c r="F147" s="35"/>
      <c r="G147" s="36">
        <f>G145</f>
        <v>0</v>
      </c>
      <c r="H147" s="35"/>
      <c r="I147" s="36">
        <f>I145</f>
        <v>0</v>
      </c>
      <c r="J147" s="35"/>
      <c r="K147" s="36">
        <f>K145</f>
        <v>0</v>
      </c>
      <c r="L147" s="35"/>
      <c r="M147" s="36">
        <f>M145</f>
        <v>0</v>
      </c>
      <c r="N147" s="35"/>
      <c r="O147" s="36">
        <f>O145</f>
        <v>47599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7" customFormat="1" ht="13.5" customHeight="1">
      <c r="A148" s="53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7" customFormat="1" ht="13.5" customHeight="1" thickBot="1">
      <c r="A149" s="56" t="s">
        <v>72</v>
      </c>
      <c r="B149" s="46"/>
      <c r="C149" s="57">
        <f>SUM(E149:O149)</f>
        <v>91975088</v>
      </c>
      <c r="D149" s="35"/>
      <c r="E149" s="57">
        <f>E142+E147</f>
        <v>39568439</v>
      </c>
      <c r="F149" s="35"/>
      <c r="G149" s="57">
        <f>G142+G147</f>
        <v>13535431</v>
      </c>
      <c r="H149" s="35"/>
      <c r="I149" s="57">
        <f>I142+I147</f>
        <v>21951405</v>
      </c>
      <c r="J149" s="35"/>
      <c r="K149" s="57">
        <f>K142+K147</f>
        <v>1263549</v>
      </c>
      <c r="L149" s="35"/>
      <c r="M149" s="57">
        <f>M142+M147</f>
        <v>14933187</v>
      </c>
      <c r="N149" s="35"/>
      <c r="O149" s="57">
        <f>O142+O147</f>
        <v>723077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7" customFormat="1" ht="13.5" customHeight="1" thickTop="1">
      <c r="A150" s="10"/>
      <c r="B150" s="1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7" customFormat="1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7" customFormat="1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0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7" customFormat="1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7" customFormat="1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s="19" customFormat="1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7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s="7" customFormat="1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7" customFormat="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">
      <c r="P158" s="8"/>
    </row>
    <row r="159" ht="12">
      <c r="P159" s="8"/>
    </row>
  </sheetData>
  <sheetProtection/>
  <mergeCells count="5">
    <mergeCell ref="A1:A8"/>
    <mergeCell ref="C4:O4"/>
    <mergeCell ref="C5:O5"/>
    <mergeCell ref="C6:O6"/>
    <mergeCell ref="C3:O3"/>
  </mergeCells>
  <conditionalFormatting sqref="A12:IV149">
    <cfRule type="expression" priority="1" dxfId="0" stopIfTrue="1">
      <formula>MOD(ROW(),2)=1</formula>
    </cfRule>
  </conditionalFormatting>
  <printOptions horizontalCentered="1"/>
  <pageMargins left="0.25" right="0.25" top="0.55" bottom="0.48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123" max="14" man="1"/>
  </rowBreaks>
  <ignoredErrors>
    <ignoredError sqref="C1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jgendr1</cp:lastModifiedBy>
  <cp:lastPrinted>2011-09-15T13:26:00Z</cp:lastPrinted>
  <dcterms:created xsi:type="dcterms:W3CDTF">2002-09-19T16:57:03Z</dcterms:created>
  <dcterms:modified xsi:type="dcterms:W3CDTF">2011-09-15T13:26:21Z</dcterms:modified>
  <cp:category/>
  <cp:version/>
  <cp:contentType/>
  <cp:contentStatus/>
</cp:coreProperties>
</file>