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3" activeTab="0"/>
  </bookViews>
  <sheets>
    <sheet name="c2a br" sheetId="1" r:id="rId1"/>
  </sheets>
  <definedNames>
    <definedName name="\P">'c2a br'!#REF!</definedName>
    <definedName name="ACADEMIC_SUPPOR">'c2a br'!$A$379</definedName>
    <definedName name="DASH">'c2a br'!#REF!</definedName>
    <definedName name="H_1">'c2a br'!$A$3:$O$12</definedName>
    <definedName name="INSTIT_SUPP">'c2a br'!$A$496</definedName>
    <definedName name="OPER_AND_MAINT">'c2a br'!#REF!</definedName>
    <definedName name="P_1">'c2a br'!$A$13:$O$605</definedName>
    <definedName name="_xlnm.Print_Titles" localSheetId="0">'c2a br'!$1:$12</definedName>
    <definedName name="Print_Titles_MI" localSheetId="0">'c2a br'!$3:$12</definedName>
    <definedName name="PUBLIC_SERVICE">'c2a br'!$A$298</definedName>
    <definedName name="RESEARCH">'c2a br'!$A$177</definedName>
    <definedName name="STUDENT_SERV">'c2a br'!$A$452</definedName>
  </definedNames>
  <calcPr fullCalcOnLoad="1"/>
</workbook>
</file>

<file path=xl/sharedStrings.xml><?xml version="1.0" encoding="utf-8"?>
<sst xmlns="http://schemas.openxmlformats.org/spreadsheetml/2006/main" count="1269" uniqueCount="379">
  <si>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</si>
  <si>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</si>
  <si>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</si>
  <si>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</si>
  <si>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</si>
  <si>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</si>
  <si>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</si>
  <si>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</si>
  <si>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</si>
  <si>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</si>
  <si>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</si>
  <si>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</si>
  <si>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</si>
  <si>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Veterinary medicine allocation - student services</t>
  </si>
  <si>
    <t xml:space="preserve">   Academic programs abroad </t>
  </si>
  <si>
    <t xml:space="preserve">    Agricultural economics and agribusiness </t>
  </si>
  <si>
    <t xml:space="preserve">    Agronomy</t>
  </si>
  <si>
    <t xml:space="preserve">    Animal science</t>
  </si>
  <si>
    <t xml:space="preserve">    Biological and agricultural engineering </t>
  </si>
  <si>
    <t xml:space="preserve">    Dairy science </t>
  </si>
  <si>
    <t xml:space="preserve">    Entomology</t>
  </si>
  <si>
    <t xml:space="preserve">    Experimental statistics </t>
  </si>
  <si>
    <t xml:space="preserve">    Food science</t>
  </si>
  <si>
    <t xml:space="preserve">    Forestry camp </t>
  </si>
  <si>
    <t xml:space="preserve">    Horticulture</t>
  </si>
  <si>
    <t xml:space="preserve">    Human ecology </t>
  </si>
  <si>
    <t xml:space="preserve">    Interdisciplinary </t>
  </si>
  <si>
    <t xml:space="preserve">    Plant pathology </t>
  </si>
  <si>
    <t xml:space="preserve">    Poultry science </t>
  </si>
  <si>
    <t xml:space="preserve">    Aerospace studies </t>
  </si>
  <si>
    <t xml:space="preserve">    Communication sciences and disorders</t>
  </si>
  <si>
    <t xml:space="preserve">    English </t>
  </si>
  <si>
    <t xml:space="preserve">    Eric Voegelin institute</t>
  </si>
  <si>
    <t xml:space="preserve">    Foreign languages and literatures</t>
  </si>
  <si>
    <t xml:space="preserve">    Foreign languages laboratory</t>
  </si>
  <si>
    <t xml:space="preserve">    French studies</t>
  </si>
  <si>
    <t xml:space="preserve">    Geography and anthropology</t>
  </si>
  <si>
    <t xml:space="preserve">    History </t>
  </si>
  <si>
    <t xml:space="preserve">    Linguistics </t>
  </si>
  <si>
    <t xml:space="preserve">    Mathematics</t>
  </si>
  <si>
    <t xml:space="preserve">    Military science</t>
  </si>
  <si>
    <t xml:space="preserve">    Philosophy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</si>
  <si>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</si>
  <si>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</si>
  <si>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</si>
  <si>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</si>
  <si>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</si>
  <si>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Computer science</t>
  </si>
  <si>
    <t xml:space="preserve">    Geology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</si>
  <si>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</si>
  <si>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</si>
  <si>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</si>
  <si>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</si>
  <si>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Institute for entrepreneurial education </t>
  </si>
  <si>
    <t xml:space="preserve">    Management</t>
  </si>
  <si>
    <t xml:space="preserve">    Marketing </t>
  </si>
  <si>
    <t xml:space="preserve">    Public administration</t>
  </si>
  <si>
    <t xml:space="preserve">    Coastal fisheries institute </t>
  </si>
  <si>
    <t xml:space="preserve">    Oceanography and coastal sciences </t>
  </si>
  <si>
    <t xml:space="preserve">    Architecture</t>
  </si>
  <si>
    <t xml:space="preserve">    Fine arts</t>
  </si>
  <si>
    <t xml:space="preserve">    Landscape architecture</t>
  </si>
  <si>
    <t xml:space="preserve">    Kinesiology </t>
  </si>
  <si>
    <t xml:space="preserve">    Chemical</t>
  </si>
  <si>
    <t xml:space="preserve">    Civil and environmental</t>
  </si>
  <si>
    <t xml:space="preserve">    Mechanical</t>
  </si>
  <si>
    <t xml:space="preserve">    Petroleum </t>
  </si>
  <si>
    <t xml:space="preserve">   Graduate school</t>
  </si>
  <si>
    <t xml:space="preserve">   Honors college </t>
  </si>
  <si>
    <t xml:space="preserve">   Library science</t>
  </si>
  <si>
    <t xml:space="preserve">   Mass communication </t>
  </si>
  <si>
    <t xml:space="preserve">    Bands</t>
  </si>
  <si>
    <t xml:space="preserve">    Instruction </t>
  </si>
  <si>
    <t xml:space="preserve">   Social work</t>
  </si>
  <si>
    <t xml:space="preserve">   Summer session </t>
  </si>
  <si>
    <t xml:space="preserve">   University college </t>
  </si>
  <si>
    <t xml:space="preserve">    Clinical sciences </t>
  </si>
  <si>
    <t xml:space="preserve">    Comparative biomedical sciences</t>
  </si>
  <si>
    <t xml:space="preserve">    Continuing education</t>
  </si>
  <si>
    <t xml:space="preserve">    Laboratory animal resources </t>
  </si>
  <si>
    <t xml:space="preserve">    Pathobiological sciences</t>
  </si>
  <si>
    <t xml:space="preserve">    Teaching hospital and clinics</t>
  </si>
  <si>
    <t xml:space="preserve">    Veterinary science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</si>
  <si>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</si>
  <si>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</si>
  <si>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</si>
  <si>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</si>
  <si>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</si>
  <si>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</si>
  <si>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</si>
  <si>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</si>
  <si>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Research and service division 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</si>
  <si>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</si>
  <si>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</si>
  <si>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</si>
  <si>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Louisiana geological survey</t>
  </si>
  <si>
    <t xml:space="preserve">    Council on research</t>
  </si>
  <si>
    <t xml:space="preserve">    Hurricane center</t>
  </si>
  <si>
    <t xml:space="preserve">    Comparative biomedical sciences </t>
  </si>
  <si>
    <t xml:space="preserve">    Equine health and disease research</t>
  </si>
  <si>
    <t xml:space="preserve">    Biological sciences </t>
  </si>
  <si>
    <t xml:space="preserve">    Science and engineering fair</t>
  </si>
  <si>
    <t xml:space="preserve">   Financial aid administration</t>
  </si>
  <si>
    <t xml:space="preserve">   Mass communication</t>
  </si>
  <si>
    <t xml:space="preserve">   Southern review</t>
  </si>
  <si>
    <t xml:space="preserve">    Veterinary clinical services</t>
  </si>
  <si>
    <t xml:space="preserve">    Middleton </t>
  </si>
  <si>
    <t xml:space="preserve">    Veterinary medicine</t>
  </si>
  <si>
    <t xml:space="preserve">      Total libraries </t>
  </si>
  <si>
    <t xml:space="preserve">      Total museums </t>
  </si>
  <si>
    <t xml:space="preserve">    Administration</t>
  </si>
  <si>
    <t xml:space="preserve">    Field support</t>
  </si>
  <si>
    <t xml:space="preserve">   Laboratory animal care </t>
  </si>
  <si>
    <t xml:space="preserve">   Program assessment</t>
  </si>
  <si>
    <t xml:space="preserve">   Radiation safety</t>
  </si>
  <si>
    <t xml:space="preserve">   University press </t>
  </si>
  <si>
    <t xml:space="preserve">    Agriculture </t>
  </si>
  <si>
    <t xml:space="preserve">    Arts and sciences </t>
  </si>
  <si>
    <t xml:space="preserve">    Basic sciences</t>
  </si>
  <si>
    <t xml:space="preserve">    Education</t>
  </si>
  <si>
    <t xml:space="preserve">    Engineering </t>
  </si>
  <si>
    <t xml:space="preserve">    Honors college</t>
  </si>
  <si>
    <t xml:space="preserve">    Library science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</si>
  <si>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</si>
  <si>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</si>
  <si>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</si>
  <si>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</si>
  <si>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</si>
  <si>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Admissions</t>
  </si>
  <si>
    <t xml:space="preserve">  Enrollment services </t>
  </si>
  <si>
    <t xml:space="preserve">  Financial aid administration</t>
  </si>
  <si>
    <t xml:space="preserve">  Records and registration</t>
  </si>
  <si>
    <t xml:space="preserve">   Career planning and placement</t>
  </si>
  <si>
    <t xml:space="preserve">   Club sports</t>
  </si>
  <si>
    <t xml:space="preserve">   Disability services and wellness education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</si>
  <si>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</si>
  <si>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</si>
  <si>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</si>
  <si>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</si>
  <si>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Student government association </t>
  </si>
  <si>
    <t xml:space="preserve">   Chancellor 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</si>
  <si>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</si>
  <si>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</si>
  <si>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</si>
  <si>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</si>
  <si>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</si>
  <si>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Alumni relations </t>
  </si>
  <si>
    <t xml:space="preserve">   Faculty senate </t>
  </si>
  <si>
    <t xml:space="preserve">   Legal services </t>
  </si>
  <si>
    <t xml:space="preserve">   Membership in organizations</t>
  </si>
  <si>
    <t xml:space="preserve">   Office of state civil service</t>
  </si>
  <si>
    <t xml:space="preserve">   Human resource management</t>
  </si>
  <si>
    <t xml:space="preserve">   Public relations </t>
  </si>
  <si>
    <t xml:space="preserve">   Staff senate </t>
  </si>
  <si>
    <t xml:space="preserve">   Veterinary medicine</t>
  </si>
  <si>
    <t xml:space="preserve">      Total general administrative services </t>
  </si>
  <si>
    <t xml:space="preserve">   Campus mail services </t>
  </si>
  <si>
    <t xml:space="preserve">   Casualty insurance </t>
  </si>
  <si>
    <t xml:space="preserve">   Commencements</t>
  </si>
  <si>
    <t xml:space="preserve">   Property management</t>
  </si>
  <si>
    <t xml:space="preserve">   Purchasing </t>
  </si>
  <si>
    <t xml:space="preserve">      Total logistical services</t>
  </si>
  <si>
    <t xml:space="preserve">   Administration </t>
  </si>
  <si>
    <t xml:space="preserve">   Architectural and engineering services </t>
  </si>
  <si>
    <t xml:space="preserve">   Boiler room</t>
  </si>
  <si>
    <t xml:space="preserve">   Building operations</t>
  </si>
  <si>
    <t xml:space="preserve">   Campus police</t>
  </si>
  <si>
    <t xml:space="preserve">   Campus safety</t>
  </si>
  <si>
    <t xml:space="preserve">   Cogeneration </t>
  </si>
  <si>
    <t xml:space="preserve">   Elevator maintenance </t>
  </si>
  <si>
    <t xml:space="preserve">   Environmental maintenance</t>
  </si>
  <si>
    <t xml:space="preserve">   Grounds</t>
  </si>
  <si>
    <t xml:space="preserve">   Janitorial services</t>
  </si>
  <si>
    <t xml:space="preserve">   Maintenance</t>
  </si>
  <si>
    <t xml:space="preserve">   Planned projects 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</si>
  <si>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</si>
  <si>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</si>
  <si>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</si>
  <si>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</si>
  <si>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Equipment maintenance </t>
  </si>
  <si>
    <t xml:space="preserve">    Janitorial services </t>
  </si>
  <si>
    <t xml:space="preserve">    Maintenance</t>
  </si>
  <si>
    <t xml:space="preserve">    Motor pool</t>
  </si>
  <si>
    <t xml:space="preserve">      Total veterinary medicine-general operations</t>
  </si>
  <si>
    <t xml:space="preserve">    Moving of university departments</t>
  </si>
  <si>
    <t xml:space="preserve">   Property insurance </t>
  </si>
  <si>
    <t xml:space="preserve">   Scholarships and fellowships </t>
  </si>
  <si>
    <t xml:space="preserve">   Capital improvements 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</si>
  <si>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</si>
  <si>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</si>
  <si>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</si>
  <si>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</si>
  <si>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</si>
  <si>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</si>
  <si>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</si>
  <si>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education</t>
  </si>
  <si>
    <t xml:space="preserve">      Total design </t>
  </si>
  <si>
    <t xml:space="preserve">      Total continuing education</t>
  </si>
  <si>
    <t xml:space="preserve">      Total basic sciences </t>
  </si>
  <si>
    <t xml:space="preserve">      Total arts and sciences</t>
  </si>
  <si>
    <t xml:space="preserve">      Total agriculture</t>
  </si>
  <si>
    <t xml:space="preserve">      Total basic sciences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</si>
  <si>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</si>
  <si>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</si>
  <si>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</si>
  <si>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</si>
  <si>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</si>
  <si>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</si>
  <si>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</si>
  <si>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</si>
  <si>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</si>
  <si>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</si>
  <si>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</si>
  <si>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</si>
  <si>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Subtotal general administrative services 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</si>
  <si>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</si>
  <si>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</si>
  <si>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</si>
  <si>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</si>
  <si>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</si>
  <si>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</si>
  <si>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</si>
  <si>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</si>
  <si>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</si>
  <si>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   Total art and design</t>
  </si>
  <si>
    <t xml:space="preserve">   Social work </t>
  </si>
  <si>
    <t xml:space="preserve">   Laboratory school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</si>
  <si>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</si>
  <si>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</si>
  <si>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</si>
  <si>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</si>
  <si>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</si>
  <si>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</si>
  <si>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</si>
  <si>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 Business and technology center (LBTC)</t>
  </si>
  <si>
    <t xml:space="preserve">   Center for advanced microstructures and devices (CAMD)</t>
  </si>
  <si>
    <t xml:space="preserve">    National center for security research and training (NCSRT)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</si>
  <si>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</si>
  <si>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</si>
  <si>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</si>
  <si>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 xml:space="preserve">   African American cultural center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</si>
  <si>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</si>
  <si>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</si>
  <si>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</si>
  <si>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</si>
  <si>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</si>
  <si>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</si>
  <si>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</si>
  <si>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</si>
  <si>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Arts and sciences-</t>
  </si>
  <si>
    <t xml:space="preserve">   Basic sciences-</t>
  </si>
  <si>
    <t xml:space="preserve">   Coast and environment-</t>
  </si>
  <si>
    <t xml:space="preserve">   Continuing education-</t>
  </si>
  <si>
    <t xml:space="preserve">   Education-</t>
  </si>
  <si>
    <t xml:space="preserve">   Engineering-</t>
  </si>
  <si>
    <t xml:space="preserve">   Music and dramatic arts-</t>
  </si>
  <si>
    <t xml:space="preserve">   National center for security research and training (NCSRT)-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</si>
  <si>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</si>
  <si>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</si>
  <si>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</si>
  <si>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</si>
  <si>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</si>
  <si>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</si>
  <si>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</si>
  <si>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</si>
  <si>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</si>
  <si>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</si>
  <si>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</si>
  <si>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</si>
  <si>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</si>
  <si>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Renewals and replacements-</t>
  </si>
  <si>
    <t xml:space="preserve">   Office of greek affairs</t>
  </si>
  <si>
    <t xml:space="preserve">   Electricity, gas, water, and sewer</t>
  </si>
  <si>
    <t xml:space="preserve">    Electricity, gas, water, and sewer </t>
  </si>
  <si>
    <t xml:space="preserve">       expenditures</t>
  </si>
  <si>
    <t xml:space="preserve">   Institute for partnerships in education</t>
  </si>
  <si>
    <t xml:space="preserve">   Student computer labs</t>
  </si>
  <si>
    <t xml:space="preserve">    Laboratory animal resources</t>
  </si>
  <si>
    <t xml:space="preserve">   International cultural center</t>
  </si>
  <si>
    <t xml:space="preserve">   University recreation</t>
  </si>
  <si>
    <t xml:space="preserve">       Total renewals and replacements</t>
  </si>
  <si>
    <t xml:space="preserve">     Allocation from System for general administrative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</si>
  <si>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</si>
  <si>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</si>
  <si>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</si>
  <si>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</si>
  <si>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 Human resource education and workforce development</t>
  </si>
  <si>
    <t xml:space="preserve">    Engineering computing services</t>
  </si>
  <si>
    <t xml:space="preserve">    Agricultural economics and agribusiness</t>
  </si>
  <si>
    <t xml:space="preserve">    English</t>
  </si>
  <si>
    <t xml:space="preserve">    Political Science</t>
  </si>
  <si>
    <t xml:space="preserve">    Turbine innovation and energy research center</t>
  </si>
  <si>
    <t xml:space="preserve">    Theatre</t>
  </si>
  <si>
    <t xml:space="preserve">     Subtotal libraries</t>
  </si>
  <si>
    <t xml:space="preserve">   Vice Chancellor for student services </t>
  </si>
  <si>
    <t xml:space="preserve">   Executive Vice Chancellor and Provost</t>
  </si>
  <si>
    <t xml:space="preserve">   Vice Provost for academic affairs</t>
  </si>
  <si>
    <t xml:space="preserve">   Vice Chancellor for communications and university relations </t>
  </si>
  <si>
    <t xml:space="preserve">   Vice Chancellor for finance and administrative services </t>
  </si>
  <si>
    <t xml:space="preserve">   Vice Chancellor for research and graduate studies</t>
  </si>
  <si>
    <t xml:space="preserve">   Vice Chancellor for strategic initiatives</t>
  </si>
  <si>
    <t xml:space="preserve">       Less allocation to Veterinary Medicine</t>
  </si>
  <si>
    <t xml:space="preserve">    Human ecology</t>
  </si>
  <si>
    <t xml:space="preserve">       Less allocation to Veterinary medicine </t>
  </si>
  <si>
    <t xml:space="preserve">   Vice Chancellor for student affairs-</t>
  </si>
  <si>
    <t xml:space="preserve">    Non-credit programs</t>
  </si>
  <si>
    <t xml:space="preserve">    Extended learning</t>
  </si>
  <si>
    <t xml:space="preserve">    Music</t>
  </si>
  <si>
    <t xml:space="preserve">    Louisiana transportation research center</t>
  </si>
  <si>
    <t xml:space="preserve">   Library and information science</t>
  </si>
  <si>
    <t xml:space="preserve">   Louisiana sea grant college program</t>
  </si>
  <si>
    <t xml:space="preserve">   University college</t>
  </si>
  <si>
    <t xml:space="preserve">    Diagnostic laboratory</t>
  </si>
  <si>
    <t xml:space="preserve">   Information technology services</t>
  </si>
  <si>
    <t xml:space="preserve">   Judicial affairs</t>
  </si>
  <si>
    <t xml:space="preserve">   Orientation</t>
  </si>
  <si>
    <t xml:space="preserve">   Network, infrastructure, and research enablement</t>
  </si>
  <si>
    <t xml:space="preserve">    Independent and distance learning</t>
  </si>
  <si>
    <t xml:space="preserve">    Office of research</t>
  </si>
  <si>
    <t xml:space="preserve">          Total educational and general expenditures</t>
  </si>
  <si>
    <t xml:space="preserve">    Finance</t>
  </si>
  <si>
    <t xml:space="preserve">      Boys and girls state</t>
  </si>
  <si>
    <t xml:space="preserve">      Total academic administration and </t>
  </si>
  <si>
    <t xml:space="preserve">     Coastal ecology institute </t>
  </si>
  <si>
    <t xml:space="preserve">     Coastal fisheries institute </t>
  </si>
  <si>
    <t xml:space="preserve">     Coastal studies institute </t>
  </si>
  <si>
    <t xml:space="preserve">   Mass Communication</t>
  </si>
  <si>
    <t xml:space="preserve">    Graduate school</t>
  </si>
  <si>
    <t>Current Unrestricted Fund Expenditures</t>
  </si>
  <si>
    <t>ANALYSIS C-2A</t>
  </si>
  <si>
    <t>For the year ended June 30, 2009</t>
  </si>
  <si>
    <t xml:space="preserve">     Environmental sciences</t>
  </si>
  <si>
    <t xml:space="preserve">    Environmental sciences</t>
  </si>
  <si>
    <t xml:space="preserve">   Communication across the curriculum</t>
  </si>
  <si>
    <t xml:space="preserve">    Pre-college programs</t>
  </si>
  <si>
    <t xml:space="preserve">    Personal enrichment</t>
  </si>
  <si>
    <t xml:space="preserve">    Educational theory, policy, and practice</t>
  </si>
  <si>
    <t xml:space="preserve">    Construction management and industrial </t>
  </si>
  <si>
    <t xml:space="preserve">    Electrical </t>
  </si>
  <si>
    <t xml:space="preserve">   Multidisciplinary hiring initiative-</t>
  </si>
  <si>
    <t xml:space="preserve">     AVATAR-digital media center</t>
  </si>
  <si>
    <t xml:space="preserve">     Atlantic studies initiative</t>
  </si>
  <si>
    <t xml:space="preserve">    Computational science initiative</t>
  </si>
  <si>
    <t xml:space="preserve">     Material science initiative</t>
  </si>
  <si>
    <t xml:space="preserve">          Total multidisciplinary hiring initiative</t>
  </si>
  <si>
    <t xml:space="preserve">    Human resource education and work force development</t>
  </si>
  <si>
    <t xml:space="preserve">    Foreign languages and literature</t>
  </si>
  <si>
    <t xml:space="preserve">    Marketing</t>
  </si>
  <si>
    <t xml:space="preserve">    Center for rotating machinery</t>
  </si>
  <si>
    <t xml:space="preserve">    Institute for ecology infrastructure</t>
  </si>
  <si>
    <t xml:space="preserve">    Material science initiative </t>
  </si>
  <si>
    <t xml:space="preserve">       Total multidisciplinary hiring initiative</t>
  </si>
  <si>
    <t xml:space="preserve">     Information services</t>
  </si>
  <si>
    <t xml:space="preserve">    Special programs</t>
  </si>
  <si>
    <t xml:space="preserve">   Gordon A. Cain Center</t>
  </si>
  <si>
    <t xml:space="preserve">   Office of assessment and evaluation</t>
  </si>
  <si>
    <t xml:space="preserve">  Continuing education</t>
  </si>
  <si>
    <t xml:space="preserve">  Office of assessment and evaluation </t>
  </si>
  <si>
    <t xml:space="preserve">   Campus life</t>
  </si>
  <si>
    <t xml:space="preserve">   Homecoming committee</t>
  </si>
  <si>
    <t xml:space="preserve">  Mandatory transfers for-</t>
  </si>
  <si>
    <t xml:space="preserve">   Principal and interest</t>
  </si>
  <si>
    <t xml:space="preserve">   Business-</t>
  </si>
  <si>
    <t xml:space="preserve">      Total business </t>
  </si>
  <si>
    <t xml:space="preserve">    Educational theory, policy, and practice (ETPP)</t>
  </si>
  <si>
    <t xml:space="preserve">     Computational science initiative</t>
  </si>
  <si>
    <t xml:space="preserve">    Museum of natural science</t>
  </si>
  <si>
    <t xml:space="preserve">   Center for biomodular multi-scale systems</t>
  </si>
  <si>
    <t xml:space="preserve">     Interdisciplinary </t>
  </si>
  <si>
    <t xml:space="preserve">     Oceanography and coastal sciences </t>
  </si>
  <si>
    <t xml:space="preserve">     Special programs</t>
  </si>
  <si>
    <t xml:space="preserve">     Wetlands biogeochemistry institute</t>
  </si>
  <si>
    <t xml:space="preserve">       Total coast and environment</t>
  </si>
  <si>
    <t xml:space="preserve">   Life course and aging center</t>
  </si>
  <si>
    <t xml:space="preserve">    Atlantic studies initiative</t>
  </si>
  <si>
    <t xml:space="preserve">   Center for community engagement, learning, and leadership </t>
  </si>
  <si>
    <t xml:space="preserve">   Center for academic success</t>
  </si>
  <si>
    <t xml:space="preserve">   Faculty fellows program</t>
  </si>
  <si>
    <t xml:space="preserve">    Business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</si>
</sst>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Goudy Old Style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oudy Old Style"/>
      <family val="1"/>
    </font>
    <font>
      <b/>
      <sz val="12"/>
      <color rgb="FF461D7C"/>
      <name val="Goudy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42" fontId="7" fillId="0" borderId="10" xfId="44" applyNumberFormat="1" applyFont="1" applyFill="1" applyBorder="1" applyAlignment="1" applyProtection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right"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horizontal="right"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43" fillId="0" borderId="12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horizontal="right"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41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7" fontId="7" fillId="0" borderId="16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43" fillId="0" borderId="0" xfId="42" applyNumberFormat="1" applyFont="1" applyFill="1" applyBorder="1" applyAlignment="1" applyProtection="1">
      <alignment vertical="center"/>
      <protection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horizontal="right" vertical="center"/>
      <protection/>
    </xf>
    <xf numFmtId="165" fontId="2" fillId="0" borderId="0" xfId="42" applyNumberFormat="1" applyFont="1" applyAlignment="1">
      <alignment vertical="center"/>
    </xf>
    <xf numFmtId="37" fontId="44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66675</xdr:rowOff>
    </xdr:from>
    <xdr:to>
      <xdr:col>0</xdr:col>
      <xdr:colOff>2876550</xdr:colOff>
      <xdr:row>7</xdr:row>
      <xdr:rowOff>85725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2190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28"/>
  <sheetViews>
    <sheetView showGridLines="0" tabSelected="1" defaultGridColor="0" zoomScalePageLayoutView="0" colorId="22" workbookViewId="0" topLeftCell="A1">
      <selection activeCell="A10" sqref="A10"/>
    </sheetView>
  </sheetViews>
  <sheetFormatPr defaultColWidth="9.140625" defaultRowHeight="12"/>
  <cols>
    <col min="1" max="1" width="52.5742187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30" width="7.57421875" style="2" customWidth="1"/>
    <col min="31" max="31" width="10.421875" style="2" bestFit="1" customWidth="1"/>
    <col min="32" max="16384" width="9.00390625" style="2" customWidth="1"/>
  </cols>
  <sheetData>
    <row r="1" spans="1:256" ht="13.5" customHeight="1">
      <c r="A1" s="4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3" customFormat="1" ht="13.5" customHeight="1">
      <c r="A2" s="4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3" customFormat="1" ht="15" customHeight="1">
      <c r="A3" s="47"/>
      <c r="B3" s="11"/>
      <c r="C3" s="48" t="s">
        <v>329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s="3" customFormat="1" ht="8.25" customHeight="1">
      <c r="A4" s="47"/>
      <c r="B4" s="1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3" customFormat="1" ht="16.5">
      <c r="A5" s="47"/>
      <c r="B5" s="12"/>
      <c r="C5" s="48" t="s">
        <v>328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16.5">
      <c r="A6" s="47"/>
      <c r="B6" s="11"/>
      <c r="C6" s="48" t="s">
        <v>330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4" customFormat="1" ht="10.5" customHeight="1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2">
      <c r="A8" s="4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8"/>
      <c r="B10" s="18"/>
      <c r="C10" s="19"/>
      <c r="D10" s="19"/>
      <c r="E10" s="19"/>
      <c r="F10" s="19"/>
      <c r="G10" s="19"/>
      <c r="H10" s="19"/>
      <c r="I10" s="41" t="s">
        <v>0</v>
      </c>
      <c r="J10" s="19"/>
      <c r="K10" s="19"/>
      <c r="L10" s="19"/>
      <c r="M10" s="41" t="s">
        <v>1</v>
      </c>
      <c r="N10" s="19"/>
      <c r="O10" s="19"/>
      <c r="P10" s="19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1"/>
      <c r="B11" s="1"/>
      <c r="C11" s="42" t="s">
        <v>2</v>
      </c>
      <c r="D11" s="43"/>
      <c r="E11" s="42" t="s">
        <v>3</v>
      </c>
      <c r="F11" s="43"/>
      <c r="G11" s="42" t="s">
        <v>4</v>
      </c>
      <c r="H11" s="43"/>
      <c r="I11" s="42" t="s">
        <v>5</v>
      </c>
      <c r="J11" s="43"/>
      <c r="K11" s="42" t="s">
        <v>6</v>
      </c>
      <c r="L11" s="43"/>
      <c r="M11" s="42" t="s">
        <v>7</v>
      </c>
      <c r="N11" s="43"/>
      <c r="O11" s="42" t="s">
        <v>8</v>
      </c>
      <c r="P11" s="19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7" customFormat="1" ht="13.5" customHeight="1">
      <c r="A13" s="20" t="s">
        <v>241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7" customFormat="1" ht="13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7" customFormat="1" ht="13.5" customHeight="1">
      <c r="A15" s="20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7" customFormat="1" ht="13.5" customHeight="1">
      <c r="A16" s="20" t="s">
        <v>14</v>
      </c>
      <c r="B16" s="21" t="s">
        <v>10</v>
      </c>
      <c r="C16" s="22">
        <f>SUM(E16:O16)</f>
        <v>1867144</v>
      </c>
      <c r="D16" s="20"/>
      <c r="E16" s="23">
        <v>323481</v>
      </c>
      <c r="F16" s="20"/>
      <c r="G16" s="23">
        <v>23577</v>
      </c>
      <c r="H16" s="20"/>
      <c r="I16" s="23">
        <v>87691</v>
      </c>
      <c r="J16" s="20"/>
      <c r="K16" s="23">
        <v>56215</v>
      </c>
      <c r="L16" s="20"/>
      <c r="M16" s="23">
        <v>1374483</v>
      </c>
      <c r="N16" s="20"/>
      <c r="O16" s="23">
        <v>1697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7" customFormat="1" ht="13.5" customHeight="1">
      <c r="A17" s="20"/>
      <c r="B17" s="21" t="s">
        <v>10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7" customFormat="1" ht="13.5" customHeight="1">
      <c r="A18" s="20" t="s">
        <v>247</v>
      </c>
      <c r="B18" s="21" t="s">
        <v>10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7" customFormat="1" ht="13.5" customHeight="1">
      <c r="A19" s="20" t="s">
        <v>15</v>
      </c>
      <c r="B19" s="21"/>
      <c r="C19" s="20">
        <f aca="true" t="shared" si="0" ref="C19:C35">SUM(E19:O19)</f>
        <v>721801</v>
      </c>
      <c r="D19" s="20"/>
      <c r="E19" s="20">
        <v>544654</v>
      </c>
      <c r="F19" s="20"/>
      <c r="G19" s="20">
        <v>21575</v>
      </c>
      <c r="H19" s="20"/>
      <c r="I19" s="20">
        <v>127165</v>
      </c>
      <c r="J19" s="20"/>
      <c r="K19" s="24">
        <v>4181</v>
      </c>
      <c r="L19" s="20"/>
      <c r="M19" s="20">
        <v>24226</v>
      </c>
      <c r="N19" s="20"/>
      <c r="O19" s="20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7" customFormat="1" ht="13.5" customHeight="1">
      <c r="A20" s="20" t="s">
        <v>16</v>
      </c>
      <c r="B20" s="21" t="s">
        <v>10</v>
      </c>
      <c r="C20" s="20">
        <f t="shared" si="0"/>
        <v>588394</v>
      </c>
      <c r="D20" s="20"/>
      <c r="E20" s="20">
        <v>413835</v>
      </c>
      <c r="F20" s="20"/>
      <c r="G20" s="20">
        <v>42723</v>
      </c>
      <c r="H20" s="20"/>
      <c r="I20" s="20">
        <v>99122</v>
      </c>
      <c r="J20" s="20"/>
      <c r="K20" s="20">
        <v>2920</v>
      </c>
      <c r="L20" s="20"/>
      <c r="M20" s="20">
        <v>28354</v>
      </c>
      <c r="N20" s="20"/>
      <c r="O20" s="20">
        <v>1440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7" customFormat="1" ht="13.5" customHeight="1">
      <c r="A21" s="20" t="s">
        <v>17</v>
      </c>
      <c r="B21" s="21" t="s">
        <v>10</v>
      </c>
      <c r="C21" s="20">
        <f t="shared" si="0"/>
        <v>847497</v>
      </c>
      <c r="D21" s="20"/>
      <c r="E21" s="20">
        <v>542008</v>
      </c>
      <c r="F21" s="20"/>
      <c r="G21" s="20">
        <v>57206</v>
      </c>
      <c r="H21" s="20"/>
      <c r="I21" s="20">
        <v>204028</v>
      </c>
      <c r="J21" s="20"/>
      <c r="K21" s="20">
        <v>4165</v>
      </c>
      <c r="L21" s="20"/>
      <c r="M21" s="20">
        <v>40090</v>
      </c>
      <c r="N21" s="20"/>
      <c r="O21" s="24"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7" customFormat="1" ht="13.5" customHeight="1">
      <c r="A22" s="20" t="s">
        <v>18</v>
      </c>
      <c r="B22" s="21" t="s">
        <v>10</v>
      </c>
      <c r="C22" s="20">
        <f t="shared" si="0"/>
        <v>669858</v>
      </c>
      <c r="D22" s="20"/>
      <c r="E22" s="20">
        <v>435025</v>
      </c>
      <c r="F22" s="20"/>
      <c r="G22" s="20">
        <v>58482</v>
      </c>
      <c r="H22" s="20"/>
      <c r="I22" s="20">
        <v>104761</v>
      </c>
      <c r="J22" s="20"/>
      <c r="K22" s="20">
        <v>4446</v>
      </c>
      <c r="L22" s="20"/>
      <c r="M22" s="20">
        <v>67144</v>
      </c>
      <c r="N22" s="20"/>
      <c r="O22" s="24"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7" customFormat="1" ht="13.5" customHeight="1">
      <c r="A23" s="20" t="s">
        <v>19</v>
      </c>
      <c r="B23" s="21" t="s">
        <v>10</v>
      </c>
      <c r="C23" s="20">
        <f t="shared" si="0"/>
        <v>305893</v>
      </c>
      <c r="D23" s="20"/>
      <c r="E23" s="20">
        <v>180712</v>
      </c>
      <c r="F23" s="20"/>
      <c r="G23" s="20">
        <v>55855</v>
      </c>
      <c r="H23" s="20"/>
      <c r="I23" s="20">
        <v>54306</v>
      </c>
      <c r="J23" s="20"/>
      <c r="K23" s="24">
        <v>28</v>
      </c>
      <c r="L23" s="20"/>
      <c r="M23" s="20">
        <v>13663</v>
      </c>
      <c r="N23" s="20"/>
      <c r="O23" s="24">
        <v>1329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7" customFormat="1" ht="13.5" customHeight="1">
      <c r="A24" s="20" t="s">
        <v>20</v>
      </c>
      <c r="B24" s="21" t="s">
        <v>10</v>
      </c>
      <c r="C24" s="20">
        <f t="shared" si="0"/>
        <v>584516</v>
      </c>
      <c r="D24" s="20"/>
      <c r="E24" s="20">
        <v>428521</v>
      </c>
      <c r="F24" s="20"/>
      <c r="G24" s="20">
        <v>22695</v>
      </c>
      <c r="H24" s="20"/>
      <c r="I24" s="20">
        <v>102358</v>
      </c>
      <c r="J24" s="20"/>
      <c r="K24" s="20">
        <v>114</v>
      </c>
      <c r="L24" s="20"/>
      <c r="M24" s="20">
        <v>30828</v>
      </c>
      <c r="N24" s="20"/>
      <c r="O24" s="24"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7" customFormat="1" ht="13.5" customHeight="1">
      <c r="A25" s="20" t="s">
        <v>21</v>
      </c>
      <c r="B25" s="21" t="s">
        <v>10</v>
      </c>
      <c r="C25" s="20">
        <f t="shared" si="0"/>
        <v>1401646</v>
      </c>
      <c r="D25" s="20"/>
      <c r="E25" s="20">
        <v>978215</v>
      </c>
      <c r="F25" s="20"/>
      <c r="G25" s="20">
        <v>87024</v>
      </c>
      <c r="H25" s="20"/>
      <c r="I25" s="20">
        <v>272527</v>
      </c>
      <c r="J25" s="20"/>
      <c r="K25" s="20">
        <v>11811</v>
      </c>
      <c r="L25" s="20"/>
      <c r="M25" s="20">
        <v>49973</v>
      </c>
      <c r="N25" s="20"/>
      <c r="O25" s="20">
        <v>2096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7" customFormat="1" ht="13.5" customHeight="1">
      <c r="A26" s="20" t="s">
        <v>22</v>
      </c>
      <c r="B26" s="21" t="s">
        <v>10</v>
      </c>
      <c r="C26" s="20">
        <f t="shared" si="0"/>
        <v>433917</v>
      </c>
      <c r="D26" s="20"/>
      <c r="E26" s="20">
        <v>302635</v>
      </c>
      <c r="F26" s="20"/>
      <c r="G26" s="20">
        <v>26178</v>
      </c>
      <c r="H26" s="20"/>
      <c r="I26" s="20">
        <v>72928</v>
      </c>
      <c r="J26" s="20"/>
      <c r="K26" s="20">
        <v>3300</v>
      </c>
      <c r="L26" s="20"/>
      <c r="M26" s="20">
        <v>26136</v>
      </c>
      <c r="N26" s="20"/>
      <c r="O26" s="24">
        <v>2740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7" customFormat="1" ht="13.5" customHeight="1">
      <c r="A27" s="20" t="s">
        <v>23</v>
      </c>
      <c r="B27" s="21" t="s">
        <v>10</v>
      </c>
      <c r="C27" s="20">
        <f t="shared" si="0"/>
        <v>7022</v>
      </c>
      <c r="D27" s="20"/>
      <c r="E27" s="24">
        <v>0</v>
      </c>
      <c r="F27" s="20"/>
      <c r="G27" s="24">
        <v>2043</v>
      </c>
      <c r="H27" s="20"/>
      <c r="I27" s="24">
        <v>562</v>
      </c>
      <c r="J27" s="20"/>
      <c r="K27" s="24">
        <v>0</v>
      </c>
      <c r="L27" s="20"/>
      <c r="M27" s="20">
        <v>4417</v>
      </c>
      <c r="N27" s="20"/>
      <c r="O27" s="24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7" customFormat="1" ht="13.5" customHeight="1">
      <c r="A28" s="20" t="s">
        <v>24</v>
      </c>
      <c r="B28" s="21" t="s">
        <v>10</v>
      </c>
      <c r="C28" s="20">
        <f t="shared" si="0"/>
        <v>302949</v>
      </c>
      <c r="D28" s="20"/>
      <c r="E28" s="20">
        <v>215827</v>
      </c>
      <c r="F28" s="20"/>
      <c r="G28" s="20">
        <v>7065</v>
      </c>
      <c r="H28" s="20"/>
      <c r="I28" s="20">
        <v>58421</v>
      </c>
      <c r="J28" s="20"/>
      <c r="K28" s="20">
        <v>250</v>
      </c>
      <c r="L28" s="20"/>
      <c r="M28" s="20">
        <v>20182</v>
      </c>
      <c r="N28" s="20"/>
      <c r="O28" s="24">
        <v>1204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7" customFormat="1" ht="13.5" customHeight="1">
      <c r="A29" s="20" t="s">
        <v>25</v>
      </c>
      <c r="B29" s="21" t="s">
        <v>10</v>
      </c>
      <c r="C29" s="20">
        <f t="shared" si="0"/>
        <v>2561950</v>
      </c>
      <c r="D29" s="20"/>
      <c r="E29" s="20">
        <v>1771819</v>
      </c>
      <c r="F29" s="20"/>
      <c r="G29" s="20">
        <v>117328</v>
      </c>
      <c r="H29" s="20"/>
      <c r="I29" s="20">
        <v>504375</v>
      </c>
      <c r="J29" s="20"/>
      <c r="K29" s="20">
        <v>24465</v>
      </c>
      <c r="L29" s="20"/>
      <c r="M29" s="20">
        <v>138292</v>
      </c>
      <c r="N29" s="20"/>
      <c r="O29" s="20">
        <v>5671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7" customFormat="1" ht="14.25" customHeight="1">
      <c r="A30" s="20" t="s">
        <v>286</v>
      </c>
      <c r="B30" s="21"/>
      <c r="C30" s="20">
        <f t="shared" si="0"/>
        <v>1211353</v>
      </c>
      <c r="D30" s="20"/>
      <c r="E30" s="20">
        <v>803389</v>
      </c>
      <c r="F30" s="20"/>
      <c r="G30" s="20">
        <v>94965</v>
      </c>
      <c r="H30" s="20"/>
      <c r="I30" s="20">
        <v>235065</v>
      </c>
      <c r="J30" s="20"/>
      <c r="K30" s="20">
        <v>15641</v>
      </c>
      <c r="L30" s="20"/>
      <c r="M30" s="20">
        <v>62293</v>
      </c>
      <c r="N30" s="20"/>
      <c r="O30" s="20"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7" customFormat="1" ht="13.5" customHeight="1">
      <c r="A31" s="20" t="s">
        <v>26</v>
      </c>
      <c r="B31" s="21" t="s">
        <v>10</v>
      </c>
      <c r="C31" s="20">
        <f t="shared" si="0"/>
        <v>134908</v>
      </c>
      <c r="D31" s="20"/>
      <c r="E31" s="24">
        <v>60260</v>
      </c>
      <c r="F31" s="20"/>
      <c r="G31" s="20">
        <v>21596</v>
      </c>
      <c r="H31" s="20"/>
      <c r="I31" s="24">
        <v>16580</v>
      </c>
      <c r="J31" s="20"/>
      <c r="K31" s="20">
        <v>17516</v>
      </c>
      <c r="L31" s="20"/>
      <c r="M31" s="20">
        <v>17717</v>
      </c>
      <c r="N31" s="20"/>
      <c r="O31" s="24">
        <v>1239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7" customFormat="1" ht="14.25" customHeight="1">
      <c r="A32" s="20" t="s">
        <v>27</v>
      </c>
      <c r="B32" s="21" t="s">
        <v>10</v>
      </c>
      <c r="C32" s="20">
        <f t="shared" si="0"/>
        <v>407115</v>
      </c>
      <c r="D32" s="20"/>
      <c r="E32" s="20">
        <v>275471</v>
      </c>
      <c r="F32" s="20"/>
      <c r="G32" s="20">
        <v>24264</v>
      </c>
      <c r="H32" s="20"/>
      <c r="I32" s="20">
        <v>66927</v>
      </c>
      <c r="J32" s="20"/>
      <c r="K32" s="24">
        <v>5201</v>
      </c>
      <c r="L32" s="20"/>
      <c r="M32" s="20">
        <v>35252</v>
      </c>
      <c r="N32" s="20"/>
      <c r="O32" s="24">
        <v>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7" customFormat="1" ht="13.5" customHeight="1">
      <c r="A33" s="20" t="s">
        <v>28</v>
      </c>
      <c r="B33" s="21" t="s">
        <v>10</v>
      </c>
      <c r="C33" s="20">
        <f t="shared" si="0"/>
        <v>124741</v>
      </c>
      <c r="D33" s="20"/>
      <c r="E33" s="20">
        <v>70192</v>
      </c>
      <c r="F33" s="20"/>
      <c r="G33" s="20">
        <v>21648</v>
      </c>
      <c r="H33" s="20"/>
      <c r="I33" s="20">
        <v>20506</v>
      </c>
      <c r="J33" s="20"/>
      <c r="K33" s="20">
        <v>1019</v>
      </c>
      <c r="L33" s="20"/>
      <c r="M33" s="20">
        <v>11376</v>
      </c>
      <c r="N33" s="20"/>
      <c r="O33" s="24"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7" customFormat="1" ht="14.25" customHeight="1">
      <c r="A34" s="20" t="s">
        <v>220</v>
      </c>
      <c r="B34" s="21"/>
      <c r="C34" s="25">
        <f t="shared" si="0"/>
        <v>1132682</v>
      </c>
      <c r="D34" s="20"/>
      <c r="E34" s="25">
        <v>810946</v>
      </c>
      <c r="F34" s="20"/>
      <c r="G34" s="25">
        <v>63372</v>
      </c>
      <c r="H34" s="20"/>
      <c r="I34" s="25">
        <v>218979</v>
      </c>
      <c r="J34" s="20"/>
      <c r="K34" s="25">
        <v>1106</v>
      </c>
      <c r="L34" s="20"/>
      <c r="M34" s="25">
        <v>38279</v>
      </c>
      <c r="N34" s="20"/>
      <c r="O34" s="26"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7" customFormat="1" ht="13.5" customHeight="1">
      <c r="A35" s="20" t="s">
        <v>200</v>
      </c>
      <c r="B35" s="21" t="s">
        <v>10</v>
      </c>
      <c r="C35" s="25">
        <f t="shared" si="0"/>
        <v>11436242</v>
      </c>
      <c r="D35" s="20"/>
      <c r="E35" s="25">
        <f>SUM(E19:E34)</f>
        <v>7833509</v>
      </c>
      <c r="F35" s="20"/>
      <c r="G35" s="25">
        <f>SUM(G19:G34)</f>
        <v>724019</v>
      </c>
      <c r="H35" s="20"/>
      <c r="I35" s="25">
        <f>SUM(I19:I34)</f>
        <v>2158610</v>
      </c>
      <c r="J35" s="20"/>
      <c r="K35" s="25">
        <f>SUM(K19:K34)</f>
        <v>96163</v>
      </c>
      <c r="L35" s="20"/>
      <c r="M35" s="25">
        <f>SUM(M19:M34)</f>
        <v>608222</v>
      </c>
      <c r="N35" s="20"/>
      <c r="O35" s="25">
        <f>SUM(O19:O34)</f>
        <v>15719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7" customFormat="1" ht="14.25" customHeight="1">
      <c r="A36" s="20"/>
      <c r="B36" s="21" t="s">
        <v>10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7" customFormat="1" ht="13.5" customHeight="1">
      <c r="A37" s="20" t="s">
        <v>248</v>
      </c>
      <c r="B37" s="21" t="s">
        <v>10</v>
      </c>
      <c r="C37" s="20" t="s">
        <v>10</v>
      </c>
      <c r="D37" s="20"/>
      <c r="E37" s="20" t="s">
        <v>10</v>
      </c>
      <c r="F37" s="20" t="s">
        <v>10</v>
      </c>
      <c r="G37" s="20" t="s">
        <v>10</v>
      </c>
      <c r="H37" s="20" t="s">
        <v>10</v>
      </c>
      <c r="I37" s="20" t="s">
        <v>10</v>
      </c>
      <c r="J37" s="20" t="s">
        <v>10</v>
      </c>
      <c r="K37" s="20" t="s">
        <v>10</v>
      </c>
      <c r="L37" s="20" t="s">
        <v>10</v>
      </c>
      <c r="M37" s="20" t="s">
        <v>10</v>
      </c>
      <c r="N37" s="20" t="s">
        <v>10</v>
      </c>
      <c r="O37" s="20" t="s">
        <v>10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7" customFormat="1" ht="14.25" customHeight="1">
      <c r="A38" s="20" t="s">
        <v>59</v>
      </c>
      <c r="B38" s="21" t="s">
        <v>10</v>
      </c>
      <c r="C38" s="20">
        <f aca="true" t="shared" si="1" ref="C38:C43">SUM(E38:O38)</f>
        <v>1968430</v>
      </c>
      <c r="D38" s="20"/>
      <c r="E38" s="20">
        <v>1355839</v>
      </c>
      <c r="F38" s="20"/>
      <c r="G38" s="20">
        <v>88433</v>
      </c>
      <c r="H38" s="20"/>
      <c r="I38" s="20">
        <v>378218</v>
      </c>
      <c r="J38" s="20"/>
      <c r="K38" s="20">
        <v>26085</v>
      </c>
      <c r="L38" s="20"/>
      <c r="M38" s="20">
        <v>104530</v>
      </c>
      <c r="N38" s="20"/>
      <c r="O38" s="20">
        <v>15325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7" customFormat="1" ht="13.5" customHeight="1">
      <c r="A39" s="20" t="s">
        <v>60</v>
      </c>
      <c r="B39" s="21" t="s">
        <v>10</v>
      </c>
      <c r="C39" s="20">
        <f t="shared" si="1"/>
        <v>3299384</v>
      </c>
      <c r="D39" s="20"/>
      <c r="E39" s="20">
        <v>2326648</v>
      </c>
      <c r="F39" s="20"/>
      <c r="G39" s="20">
        <v>106385</v>
      </c>
      <c r="H39" s="20"/>
      <c r="I39" s="20">
        <v>612470</v>
      </c>
      <c r="J39" s="20"/>
      <c r="K39" s="20">
        <v>8846</v>
      </c>
      <c r="L39" s="20"/>
      <c r="M39" s="20">
        <v>234706</v>
      </c>
      <c r="N39" s="20"/>
      <c r="O39" s="20">
        <v>10329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7" customFormat="1" ht="14.25" customHeight="1">
      <c r="A40" s="20" t="s">
        <v>26</v>
      </c>
      <c r="B40" s="21" t="s">
        <v>10</v>
      </c>
      <c r="C40" s="20">
        <f t="shared" si="1"/>
        <v>11945</v>
      </c>
      <c r="D40" s="20"/>
      <c r="E40" s="24">
        <v>0</v>
      </c>
      <c r="F40" s="20"/>
      <c r="G40" s="20">
        <v>6945</v>
      </c>
      <c r="H40" s="20"/>
      <c r="I40" s="24">
        <v>0</v>
      </c>
      <c r="J40" s="20"/>
      <c r="K40" s="24">
        <v>75</v>
      </c>
      <c r="L40" s="20"/>
      <c r="M40" s="24">
        <v>4925</v>
      </c>
      <c r="N40" s="20"/>
      <c r="O40" s="24"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7" customFormat="1" ht="13.5" customHeight="1">
      <c r="A41" s="20" t="s">
        <v>221</v>
      </c>
      <c r="B41" s="21"/>
      <c r="C41" s="20">
        <f t="shared" si="1"/>
        <v>505620</v>
      </c>
      <c r="D41" s="20"/>
      <c r="E41" s="24">
        <v>334344</v>
      </c>
      <c r="F41" s="20"/>
      <c r="G41" s="20">
        <v>33017</v>
      </c>
      <c r="H41" s="20"/>
      <c r="I41" s="24">
        <v>100449</v>
      </c>
      <c r="J41" s="20"/>
      <c r="K41" s="24">
        <v>8463</v>
      </c>
      <c r="L41" s="20"/>
      <c r="M41" s="24">
        <v>26875</v>
      </c>
      <c r="N41" s="20"/>
      <c r="O41" s="24">
        <v>2472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7" customFormat="1" ht="14.25" customHeight="1">
      <c r="A42" s="20" t="s">
        <v>61</v>
      </c>
      <c r="B42" s="21" t="s">
        <v>10</v>
      </c>
      <c r="C42" s="25">
        <f t="shared" si="1"/>
        <v>1570833</v>
      </c>
      <c r="D42" s="20"/>
      <c r="E42" s="25">
        <v>1143444</v>
      </c>
      <c r="F42" s="20"/>
      <c r="G42" s="25">
        <v>27590</v>
      </c>
      <c r="H42" s="20"/>
      <c r="I42" s="25">
        <v>320646</v>
      </c>
      <c r="J42" s="20"/>
      <c r="K42" s="25">
        <v>10726</v>
      </c>
      <c r="L42" s="20"/>
      <c r="M42" s="25">
        <v>68427</v>
      </c>
      <c r="N42" s="20"/>
      <c r="O42" s="25"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7" customFormat="1" ht="13.5" customHeight="1">
      <c r="A43" s="20" t="s">
        <v>196</v>
      </c>
      <c r="B43" s="21" t="s">
        <v>10</v>
      </c>
      <c r="C43" s="25">
        <f t="shared" si="1"/>
        <v>7356212</v>
      </c>
      <c r="D43" s="20"/>
      <c r="E43" s="25">
        <f>SUM(E38:E42)</f>
        <v>5160275</v>
      </c>
      <c r="F43" s="20"/>
      <c r="G43" s="25">
        <f>SUM(G38:G42)</f>
        <v>262370</v>
      </c>
      <c r="H43" s="20"/>
      <c r="I43" s="25">
        <f>SUM(I38:I42)</f>
        <v>1411783</v>
      </c>
      <c r="J43" s="20"/>
      <c r="K43" s="25">
        <f>SUM(K38:K42)</f>
        <v>54195</v>
      </c>
      <c r="L43" s="20"/>
      <c r="M43" s="25">
        <f>SUM(M38:M42)</f>
        <v>439463</v>
      </c>
      <c r="N43" s="20"/>
      <c r="O43" s="25">
        <f>SUM(O38:O42)</f>
        <v>28126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7" customFormat="1" ht="14.25" customHeight="1">
      <c r="A44" s="20"/>
      <c r="B44" s="21" t="s">
        <v>10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7" customFormat="1" ht="13.5" customHeight="1">
      <c r="A45" s="20" t="s">
        <v>249</v>
      </c>
      <c r="B45" s="21" t="s">
        <v>10</v>
      </c>
      <c r="C45" s="20"/>
      <c r="D45" s="20"/>
      <c r="E45" s="20" t="s">
        <v>10</v>
      </c>
      <c r="F45" s="20" t="s">
        <v>10</v>
      </c>
      <c r="G45" s="20" t="s">
        <v>10</v>
      </c>
      <c r="H45" s="20" t="s">
        <v>10</v>
      </c>
      <c r="I45" s="20" t="s">
        <v>10</v>
      </c>
      <c r="J45" s="20" t="s">
        <v>10</v>
      </c>
      <c r="K45" s="20" t="s">
        <v>10</v>
      </c>
      <c r="L45" s="20" t="s">
        <v>10</v>
      </c>
      <c r="M45" s="20" t="s">
        <v>10</v>
      </c>
      <c r="N45" s="20" t="s">
        <v>10</v>
      </c>
      <c r="O45" s="20" t="s">
        <v>10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7" customFormat="1" ht="14.25" customHeight="1">
      <c r="A46" s="20" t="s">
        <v>29</v>
      </c>
      <c r="B46" s="21" t="s">
        <v>10</v>
      </c>
      <c r="C46" s="20">
        <f aca="true" t="shared" si="2" ref="C46:C64">SUM(E46:O46)</f>
        <v>65210</v>
      </c>
      <c r="D46" s="20"/>
      <c r="E46" s="24">
        <v>0</v>
      </c>
      <c r="F46" s="20"/>
      <c r="G46" s="20">
        <v>40497</v>
      </c>
      <c r="H46" s="20"/>
      <c r="I46" s="24">
        <v>10475</v>
      </c>
      <c r="J46" s="20"/>
      <c r="K46" s="24">
        <v>0</v>
      </c>
      <c r="L46" s="20"/>
      <c r="M46" s="20">
        <v>14238</v>
      </c>
      <c r="N46" s="20"/>
      <c r="O46" s="24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7" customFormat="1" ht="13.5" customHeight="1">
      <c r="A47" s="20" t="s">
        <v>30</v>
      </c>
      <c r="B47" s="21" t="s">
        <v>10</v>
      </c>
      <c r="C47" s="20">
        <f>SUM(E47:O47)</f>
        <v>1381609</v>
      </c>
      <c r="D47" s="20"/>
      <c r="E47" s="20">
        <v>980052</v>
      </c>
      <c r="F47" s="20"/>
      <c r="G47" s="20">
        <v>88138</v>
      </c>
      <c r="H47" s="20"/>
      <c r="I47" s="20">
        <v>272026</v>
      </c>
      <c r="J47" s="20"/>
      <c r="K47" s="20">
        <v>7253</v>
      </c>
      <c r="L47" s="20"/>
      <c r="M47" s="20">
        <v>34140</v>
      </c>
      <c r="N47" s="20"/>
      <c r="O47" s="20"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7" customFormat="1" ht="14.25" customHeight="1">
      <c r="A48" s="20" t="s">
        <v>188</v>
      </c>
      <c r="B48" s="21"/>
      <c r="C48" s="20">
        <f t="shared" si="2"/>
        <v>2159423</v>
      </c>
      <c r="D48" s="20"/>
      <c r="E48" s="20">
        <v>1604059</v>
      </c>
      <c r="F48" s="20"/>
      <c r="G48" s="20">
        <v>91205</v>
      </c>
      <c r="H48" s="20"/>
      <c r="I48" s="20">
        <v>381667</v>
      </c>
      <c r="J48" s="20"/>
      <c r="K48" s="20">
        <v>13476</v>
      </c>
      <c r="L48" s="20"/>
      <c r="M48" s="20">
        <v>67278</v>
      </c>
      <c r="N48" s="20"/>
      <c r="O48" s="20">
        <v>1738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7" customFormat="1" ht="13.5" customHeight="1">
      <c r="A49" s="20" t="s">
        <v>31</v>
      </c>
      <c r="B49" s="21" t="s">
        <v>10</v>
      </c>
      <c r="C49" s="20">
        <f t="shared" si="2"/>
        <v>9117636</v>
      </c>
      <c r="D49" s="20"/>
      <c r="E49" s="20">
        <v>6834748</v>
      </c>
      <c r="F49" s="20"/>
      <c r="G49" s="20">
        <v>233996</v>
      </c>
      <c r="H49" s="20"/>
      <c r="I49" s="20">
        <v>1724876</v>
      </c>
      <c r="J49" s="20"/>
      <c r="K49" s="20">
        <v>93037</v>
      </c>
      <c r="L49" s="20"/>
      <c r="M49" s="20">
        <v>184219</v>
      </c>
      <c r="N49" s="20"/>
      <c r="O49" s="20">
        <v>46760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7" customFormat="1" ht="14.25" customHeight="1">
      <c r="A50" s="20" t="s">
        <v>32</v>
      </c>
      <c r="B50" s="21" t="s">
        <v>10</v>
      </c>
      <c r="C50" s="20">
        <f t="shared" si="2"/>
        <v>6459</v>
      </c>
      <c r="D50" s="20"/>
      <c r="E50" s="24">
        <v>0</v>
      </c>
      <c r="F50" s="20"/>
      <c r="G50" s="24">
        <v>5379</v>
      </c>
      <c r="H50" s="20"/>
      <c r="I50" s="24">
        <v>0</v>
      </c>
      <c r="J50" s="20"/>
      <c r="K50" s="24">
        <v>0</v>
      </c>
      <c r="L50" s="20"/>
      <c r="M50" s="20">
        <v>1080</v>
      </c>
      <c r="N50" s="20"/>
      <c r="O50" s="24"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7" customFormat="1" ht="13.5" customHeight="1">
      <c r="A51" s="20" t="s">
        <v>33</v>
      </c>
      <c r="B51" s="21" t="s">
        <v>10</v>
      </c>
      <c r="C51" s="20">
        <f t="shared" si="2"/>
        <v>3501422</v>
      </c>
      <c r="D51" s="20"/>
      <c r="E51" s="20">
        <v>2610371</v>
      </c>
      <c r="F51" s="20"/>
      <c r="G51" s="20">
        <v>77277</v>
      </c>
      <c r="H51" s="20"/>
      <c r="I51" s="20">
        <v>703905</v>
      </c>
      <c r="J51" s="20"/>
      <c r="K51" s="20">
        <v>17668</v>
      </c>
      <c r="L51" s="20"/>
      <c r="M51" s="20">
        <v>78334</v>
      </c>
      <c r="N51" s="20"/>
      <c r="O51" s="24">
        <v>13867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7" customFormat="1" ht="14.25" customHeight="1">
      <c r="A52" s="20" t="s">
        <v>34</v>
      </c>
      <c r="B52" s="21" t="s">
        <v>10</v>
      </c>
      <c r="C52" s="20">
        <f t="shared" si="2"/>
        <v>166721</v>
      </c>
      <c r="D52" s="20"/>
      <c r="E52" s="20">
        <v>66634</v>
      </c>
      <c r="F52" s="20"/>
      <c r="G52" s="20">
        <v>27832</v>
      </c>
      <c r="H52" s="20"/>
      <c r="I52" s="20">
        <v>10881</v>
      </c>
      <c r="J52" s="20"/>
      <c r="K52" s="20">
        <v>747</v>
      </c>
      <c r="L52" s="20"/>
      <c r="M52" s="20">
        <v>60627</v>
      </c>
      <c r="N52" s="20"/>
      <c r="O52" s="24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7" customFormat="1" ht="13.5" customHeight="1">
      <c r="A53" s="20" t="s">
        <v>35</v>
      </c>
      <c r="B53" s="21" t="s">
        <v>10</v>
      </c>
      <c r="C53" s="20">
        <f t="shared" si="2"/>
        <v>2673874</v>
      </c>
      <c r="D53" s="20"/>
      <c r="E53" s="20">
        <v>2011118</v>
      </c>
      <c r="F53" s="20"/>
      <c r="G53" s="20">
        <v>98904</v>
      </c>
      <c r="H53" s="20"/>
      <c r="I53" s="20">
        <v>483472</v>
      </c>
      <c r="J53" s="20"/>
      <c r="K53" s="20">
        <v>21305</v>
      </c>
      <c r="L53" s="20"/>
      <c r="M53" s="20">
        <v>57826</v>
      </c>
      <c r="N53" s="20"/>
      <c r="O53" s="24">
        <v>1249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7" customFormat="1" ht="14.25" customHeight="1">
      <c r="A54" s="20" t="s">
        <v>36</v>
      </c>
      <c r="B54" s="21" t="s">
        <v>10</v>
      </c>
      <c r="C54" s="20">
        <f t="shared" si="2"/>
        <v>3104175</v>
      </c>
      <c r="D54" s="20"/>
      <c r="E54" s="20">
        <v>2089262</v>
      </c>
      <c r="F54" s="20"/>
      <c r="G54" s="20">
        <v>177402</v>
      </c>
      <c r="H54" s="20"/>
      <c r="I54" s="20">
        <v>561148</v>
      </c>
      <c r="J54" s="20"/>
      <c r="K54" s="20">
        <v>54163</v>
      </c>
      <c r="L54" s="20"/>
      <c r="M54" s="20">
        <v>156924</v>
      </c>
      <c r="N54" s="20"/>
      <c r="O54" s="20">
        <v>65276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7" customFormat="1" ht="13.5" customHeight="1">
      <c r="A55" s="20" t="s">
        <v>37</v>
      </c>
      <c r="B55" s="21" t="s">
        <v>10</v>
      </c>
      <c r="C55" s="20">
        <f t="shared" si="2"/>
        <v>3400777</v>
      </c>
      <c r="D55" s="20"/>
      <c r="E55" s="20">
        <v>2579014</v>
      </c>
      <c r="F55" s="20"/>
      <c r="G55" s="20">
        <v>75294</v>
      </c>
      <c r="H55" s="20"/>
      <c r="I55" s="20">
        <v>626642</v>
      </c>
      <c r="J55" s="20"/>
      <c r="K55" s="20">
        <v>30024</v>
      </c>
      <c r="L55" s="20"/>
      <c r="M55" s="20">
        <v>87621</v>
      </c>
      <c r="N55" s="20"/>
      <c r="O55" s="20">
        <v>2182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7" customFormat="1" ht="14.25" customHeight="1">
      <c r="A56" s="20" t="s">
        <v>26</v>
      </c>
      <c r="B56" s="21" t="s">
        <v>10</v>
      </c>
      <c r="C56" s="20">
        <f t="shared" si="2"/>
        <v>1396659</v>
      </c>
      <c r="D56" s="20"/>
      <c r="E56" s="20">
        <v>798338</v>
      </c>
      <c r="F56" s="20"/>
      <c r="G56" s="20">
        <v>141241</v>
      </c>
      <c r="H56" s="20"/>
      <c r="I56" s="20">
        <v>198459</v>
      </c>
      <c r="J56" s="20"/>
      <c r="K56" s="20">
        <v>75454</v>
      </c>
      <c r="L56" s="20"/>
      <c r="M56" s="20">
        <v>136180</v>
      </c>
      <c r="N56" s="20"/>
      <c r="O56" s="20">
        <v>46987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7" customFormat="1" ht="13.5" customHeight="1">
      <c r="A57" s="20" t="s">
        <v>38</v>
      </c>
      <c r="B57" s="21" t="s">
        <v>10</v>
      </c>
      <c r="C57" s="20">
        <f t="shared" si="2"/>
        <v>29961</v>
      </c>
      <c r="D57" s="20"/>
      <c r="E57" s="20">
        <v>25700</v>
      </c>
      <c r="F57" s="20"/>
      <c r="G57" s="24">
        <v>988</v>
      </c>
      <c r="H57" s="20"/>
      <c r="I57" s="24">
        <v>1128</v>
      </c>
      <c r="J57" s="20"/>
      <c r="K57" s="24">
        <v>2020</v>
      </c>
      <c r="L57" s="20"/>
      <c r="M57" s="20">
        <v>125</v>
      </c>
      <c r="N57" s="20"/>
      <c r="O57" s="24">
        <v>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7" customFormat="1" ht="14.25" customHeight="1">
      <c r="A58" s="20" t="s">
        <v>39</v>
      </c>
      <c r="B58" s="21" t="s">
        <v>10</v>
      </c>
      <c r="C58" s="20">
        <f t="shared" si="2"/>
        <v>8051490</v>
      </c>
      <c r="D58" s="20"/>
      <c r="E58" s="20">
        <v>6015713</v>
      </c>
      <c r="F58" s="20"/>
      <c r="G58" s="20">
        <v>277027</v>
      </c>
      <c r="H58" s="20"/>
      <c r="I58" s="20">
        <v>1466716</v>
      </c>
      <c r="J58" s="20"/>
      <c r="K58" s="20">
        <v>59627</v>
      </c>
      <c r="L58" s="20"/>
      <c r="M58" s="20">
        <v>206729</v>
      </c>
      <c r="N58" s="20"/>
      <c r="O58" s="20">
        <v>25678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7" customFormat="1" ht="13.5" customHeight="1">
      <c r="A59" s="20" t="s">
        <v>40</v>
      </c>
      <c r="B59" s="21" t="s">
        <v>10</v>
      </c>
      <c r="C59" s="20">
        <f t="shared" si="2"/>
        <v>101044</v>
      </c>
      <c r="D59" s="20"/>
      <c r="E59" s="24">
        <v>0</v>
      </c>
      <c r="F59" s="20"/>
      <c r="G59" s="20">
        <v>62792</v>
      </c>
      <c r="H59" s="20"/>
      <c r="I59" s="20">
        <v>16995</v>
      </c>
      <c r="J59" s="20"/>
      <c r="K59" s="24">
        <v>0</v>
      </c>
      <c r="L59" s="20"/>
      <c r="M59" s="20">
        <v>21257</v>
      </c>
      <c r="N59" s="20"/>
      <c r="O59" s="24">
        <v>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7" customFormat="1" ht="14.25" customHeight="1">
      <c r="A60" s="20" t="s">
        <v>41</v>
      </c>
      <c r="B60" s="21" t="s">
        <v>10</v>
      </c>
      <c r="C60" s="20">
        <f t="shared" si="2"/>
        <v>1681098</v>
      </c>
      <c r="D60" s="20"/>
      <c r="E60" s="20">
        <v>1206711</v>
      </c>
      <c r="F60" s="20"/>
      <c r="G60" s="20">
        <v>59137</v>
      </c>
      <c r="H60" s="20"/>
      <c r="I60" s="20">
        <v>343744</v>
      </c>
      <c r="J60" s="20"/>
      <c r="K60" s="20">
        <v>12635</v>
      </c>
      <c r="L60" s="20"/>
      <c r="M60" s="20">
        <v>49870</v>
      </c>
      <c r="N60" s="20"/>
      <c r="O60" s="24">
        <v>9001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7" customFormat="1" ht="13.5" customHeight="1">
      <c r="A61" s="20" t="s">
        <v>42</v>
      </c>
      <c r="B61" s="21" t="s">
        <v>10</v>
      </c>
      <c r="C61" s="20">
        <f t="shared" si="2"/>
        <v>2614758</v>
      </c>
      <c r="D61" s="20"/>
      <c r="E61" s="20">
        <v>1933126</v>
      </c>
      <c r="F61" s="20"/>
      <c r="G61" s="20">
        <v>114226</v>
      </c>
      <c r="H61" s="20"/>
      <c r="I61" s="20">
        <v>480276</v>
      </c>
      <c r="J61" s="20"/>
      <c r="K61" s="20">
        <v>23714</v>
      </c>
      <c r="L61" s="20"/>
      <c r="M61" s="20">
        <v>56191</v>
      </c>
      <c r="N61" s="20"/>
      <c r="O61" s="24">
        <v>7225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7" customFormat="1" ht="14.25" customHeight="1">
      <c r="A62" s="20" t="s">
        <v>43</v>
      </c>
      <c r="B62" s="21" t="s">
        <v>10</v>
      </c>
      <c r="C62" s="20">
        <f t="shared" si="2"/>
        <v>3466198</v>
      </c>
      <c r="D62" s="20"/>
      <c r="E62" s="20">
        <v>2422073</v>
      </c>
      <c r="F62" s="20"/>
      <c r="G62" s="20">
        <v>250242</v>
      </c>
      <c r="H62" s="20"/>
      <c r="I62" s="20">
        <v>603835</v>
      </c>
      <c r="J62" s="20"/>
      <c r="K62" s="20">
        <v>22249</v>
      </c>
      <c r="L62" s="20"/>
      <c r="M62" s="20">
        <v>143731</v>
      </c>
      <c r="N62" s="20"/>
      <c r="O62" s="20">
        <v>24068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7" customFormat="1" ht="13.5" customHeight="1">
      <c r="A63" s="20" t="s">
        <v>44</v>
      </c>
      <c r="B63" s="21" t="s">
        <v>10</v>
      </c>
      <c r="C63" s="20">
        <f t="shared" si="2"/>
        <v>2247482</v>
      </c>
      <c r="D63" s="20"/>
      <c r="E63" s="20">
        <v>1659088</v>
      </c>
      <c r="F63" s="20"/>
      <c r="G63" s="20">
        <v>71869</v>
      </c>
      <c r="H63" s="20"/>
      <c r="I63" s="20">
        <v>413221</v>
      </c>
      <c r="J63" s="20"/>
      <c r="K63" s="20">
        <v>21506</v>
      </c>
      <c r="L63" s="20"/>
      <c r="M63" s="20">
        <v>77420</v>
      </c>
      <c r="N63" s="20"/>
      <c r="O63" s="24">
        <v>4378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7" customFormat="1" ht="14.25" customHeight="1">
      <c r="A64" s="20" t="s">
        <v>199</v>
      </c>
      <c r="B64" s="21" t="s">
        <v>10</v>
      </c>
      <c r="C64" s="27">
        <f t="shared" si="2"/>
        <v>45165996</v>
      </c>
      <c r="D64" s="20"/>
      <c r="E64" s="27">
        <f>SUM(E46:E63)</f>
        <v>32836007</v>
      </c>
      <c r="F64" s="20"/>
      <c r="G64" s="27">
        <f>SUM(G46:G63)</f>
        <v>1893446</v>
      </c>
      <c r="H64" s="20"/>
      <c r="I64" s="27">
        <f>SUM(I46:I63)</f>
        <v>8299466</v>
      </c>
      <c r="J64" s="20"/>
      <c r="K64" s="27">
        <f>SUM(K46:K63)</f>
        <v>454878</v>
      </c>
      <c r="L64" s="20"/>
      <c r="M64" s="27">
        <f>SUM(M46:M63)</f>
        <v>1433790</v>
      </c>
      <c r="N64" s="20"/>
      <c r="O64" s="27">
        <f>SUM(O46:O63)</f>
        <v>248409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7" customFormat="1" ht="13.5" customHeight="1">
      <c r="A65" s="20"/>
      <c r="B65" s="21" t="s">
        <v>10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7" customFormat="1" ht="14.25" customHeight="1">
      <c r="A66" s="20" t="s">
        <v>250</v>
      </c>
      <c r="B66" s="21" t="s">
        <v>10</v>
      </c>
      <c r="C66" s="20"/>
      <c r="D66" s="20"/>
      <c r="E66" s="20" t="s">
        <v>10</v>
      </c>
      <c r="F66" s="20" t="s">
        <v>10</v>
      </c>
      <c r="G66" s="20" t="s">
        <v>10</v>
      </c>
      <c r="H66" s="20" t="s">
        <v>10</v>
      </c>
      <c r="I66" s="20" t="s">
        <v>10</v>
      </c>
      <c r="J66" s="20" t="s">
        <v>10</v>
      </c>
      <c r="K66" s="20" t="s">
        <v>10</v>
      </c>
      <c r="L66" s="20" t="s">
        <v>10</v>
      </c>
      <c r="M66" s="20" t="s">
        <v>10</v>
      </c>
      <c r="N66" s="20" t="s">
        <v>10</v>
      </c>
      <c r="O66" s="20" t="s">
        <v>10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7" customFormat="1" ht="13.5" customHeight="1">
      <c r="A67" s="20" t="s">
        <v>45</v>
      </c>
      <c r="B67" s="21" t="s">
        <v>10</v>
      </c>
      <c r="C67" s="20">
        <f aca="true" t="shared" si="3" ref="C67:C73">SUM(E67:O67)</f>
        <v>7692723</v>
      </c>
      <c r="D67" s="20"/>
      <c r="E67" s="20">
        <v>5428831</v>
      </c>
      <c r="F67" s="20"/>
      <c r="G67" s="20">
        <v>491600</v>
      </c>
      <c r="H67" s="20"/>
      <c r="I67" s="20">
        <v>1125588</v>
      </c>
      <c r="J67" s="20"/>
      <c r="K67" s="20">
        <v>20444</v>
      </c>
      <c r="L67" s="20"/>
      <c r="M67" s="20">
        <v>609160</v>
      </c>
      <c r="N67" s="20"/>
      <c r="O67" s="20">
        <v>17100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7" customFormat="1" ht="14.25" customHeight="1">
      <c r="A68" s="20" t="s">
        <v>46</v>
      </c>
      <c r="B68" s="21" t="s">
        <v>10</v>
      </c>
      <c r="C68" s="20">
        <f t="shared" si="3"/>
        <v>4907689</v>
      </c>
      <c r="D68" s="20"/>
      <c r="E68" s="20">
        <v>3916509</v>
      </c>
      <c r="F68" s="20"/>
      <c r="G68" s="20">
        <v>290190</v>
      </c>
      <c r="H68" s="20"/>
      <c r="I68" s="20">
        <v>652409</v>
      </c>
      <c r="J68" s="20"/>
      <c r="K68" s="20">
        <v>5232</v>
      </c>
      <c r="L68" s="20"/>
      <c r="M68" s="20">
        <v>43349</v>
      </c>
      <c r="N68" s="20"/>
      <c r="O68" s="20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7" customFormat="1" ht="13.5" customHeight="1">
      <c r="A69" s="20" t="s">
        <v>47</v>
      </c>
      <c r="B69" s="21" t="s">
        <v>10</v>
      </c>
      <c r="C69" s="20">
        <f t="shared" si="3"/>
        <v>1718649</v>
      </c>
      <c r="D69" s="20"/>
      <c r="E69" s="20">
        <v>1167402</v>
      </c>
      <c r="F69" s="20"/>
      <c r="G69" s="20">
        <v>111917</v>
      </c>
      <c r="H69" s="20"/>
      <c r="I69" s="20">
        <v>280676</v>
      </c>
      <c r="J69" s="20"/>
      <c r="K69" s="20">
        <v>9230</v>
      </c>
      <c r="L69" s="20"/>
      <c r="M69" s="20">
        <v>149424</v>
      </c>
      <c r="N69" s="20"/>
      <c r="O69" s="20"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7" customFormat="1" ht="14.25" customHeight="1">
      <c r="A70" s="20" t="s">
        <v>48</v>
      </c>
      <c r="B70" s="21" t="s">
        <v>10</v>
      </c>
      <c r="C70" s="20">
        <f t="shared" si="3"/>
        <v>1771677</v>
      </c>
      <c r="D70" s="20"/>
      <c r="E70" s="20">
        <v>1201926</v>
      </c>
      <c r="F70" s="20"/>
      <c r="G70" s="20">
        <v>113678</v>
      </c>
      <c r="H70" s="20"/>
      <c r="I70" s="20">
        <v>277897</v>
      </c>
      <c r="J70" s="20"/>
      <c r="K70" s="20">
        <v>16494</v>
      </c>
      <c r="L70" s="20"/>
      <c r="M70" s="20">
        <v>161682</v>
      </c>
      <c r="N70" s="20"/>
      <c r="O70" s="20"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7" customFormat="1" ht="13.5" customHeight="1">
      <c r="A71" s="20" t="s">
        <v>26</v>
      </c>
      <c r="B71" s="21" t="s">
        <v>10</v>
      </c>
      <c r="C71" s="20">
        <f t="shared" si="3"/>
        <v>206186</v>
      </c>
      <c r="D71" s="20"/>
      <c r="E71" s="20">
        <v>79793</v>
      </c>
      <c r="F71" s="20"/>
      <c r="G71" s="20">
        <v>19170</v>
      </c>
      <c r="H71" s="20"/>
      <c r="I71" s="20">
        <v>10648</v>
      </c>
      <c r="J71" s="20"/>
      <c r="K71" s="20">
        <v>22889</v>
      </c>
      <c r="L71" s="20"/>
      <c r="M71" s="20">
        <v>58628</v>
      </c>
      <c r="N71" s="20"/>
      <c r="O71" s="20">
        <v>15058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7" customFormat="1" ht="14.25" customHeight="1">
      <c r="A72" s="20" t="s">
        <v>49</v>
      </c>
      <c r="B72" s="21" t="s">
        <v>10</v>
      </c>
      <c r="C72" s="25">
        <f t="shared" si="3"/>
        <v>4456567</v>
      </c>
      <c r="D72" s="20"/>
      <c r="E72" s="25">
        <v>2957151</v>
      </c>
      <c r="F72" s="20"/>
      <c r="G72" s="25">
        <v>177899</v>
      </c>
      <c r="H72" s="20"/>
      <c r="I72" s="25">
        <v>748346</v>
      </c>
      <c r="J72" s="20"/>
      <c r="K72" s="25">
        <v>91176</v>
      </c>
      <c r="L72" s="20"/>
      <c r="M72" s="25">
        <v>435720</v>
      </c>
      <c r="N72" s="20"/>
      <c r="O72" s="25">
        <v>46275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7" customFormat="1" ht="13.5" customHeight="1">
      <c r="A73" s="20" t="s">
        <v>198</v>
      </c>
      <c r="B73" s="21" t="s">
        <v>10</v>
      </c>
      <c r="C73" s="25">
        <f t="shared" si="3"/>
        <v>20753491</v>
      </c>
      <c r="D73" s="20"/>
      <c r="E73" s="25">
        <f>SUM(E67:E72)</f>
        <v>14751612</v>
      </c>
      <c r="F73" s="20"/>
      <c r="G73" s="25">
        <f>SUM(G67:G72)</f>
        <v>1204454</v>
      </c>
      <c r="H73" s="20"/>
      <c r="I73" s="25">
        <f>SUM(I67:I72)</f>
        <v>3095564</v>
      </c>
      <c r="J73" s="20"/>
      <c r="K73" s="25">
        <f>SUM(K67:K72)</f>
        <v>165465</v>
      </c>
      <c r="L73" s="20"/>
      <c r="M73" s="25">
        <f>SUM(M67:M72)</f>
        <v>1457963</v>
      </c>
      <c r="N73" s="20"/>
      <c r="O73" s="25">
        <f>SUM(O67:O72)</f>
        <v>78433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7" customFormat="1" ht="14.25" customHeight="1">
      <c r="A74" s="20"/>
      <c r="B74" s="21" t="s">
        <v>10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7" customFormat="1" ht="13.5" customHeight="1">
      <c r="A75" s="20" t="s">
        <v>362</v>
      </c>
      <c r="B75" s="21" t="s">
        <v>10</v>
      </c>
      <c r="C75" s="20"/>
      <c r="D75" s="20"/>
      <c r="E75" s="20" t="s">
        <v>10</v>
      </c>
      <c r="F75" s="20" t="s">
        <v>10</v>
      </c>
      <c r="G75" s="20" t="s">
        <v>10</v>
      </c>
      <c r="H75" s="20" t="s">
        <v>10</v>
      </c>
      <c r="I75" s="20" t="s">
        <v>10</v>
      </c>
      <c r="J75" s="20" t="s">
        <v>10</v>
      </c>
      <c r="K75" s="20" t="s">
        <v>10</v>
      </c>
      <c r="L75" s="20" t="s">
        <v>10</v>
      </c>
      <c r="M75" s="20" t="s">
        <v>10</v>
      </c>
      <c r="N75" s="20" t="s">
        <v>10</v>
      </c>
      <c r="O75" s="20" t="s">
        <v>10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7" customFormat="1" ht="14.25" customHeight="1">
      <c r="A76" s="20" t="s">
        <v>50</v>
      </c>
      <c r="B76" s="21" t="s">
        <v>10</v>
      </c>
      <c r="C76" s="20">
        <f aca="true" t="shared" si="4" ref="C76:C88">SUM(E76:O76)</f>
        <v>3617253</v>
      </c>
      <c r="D76" s="20"/>
      <c r="E76" s="20">
        <v>2719777</v>
      </c>
      <c r="F76" s="20"/>
      <c r="G76" s="20">
        <v>43635</v>
      </c>
      <c r="H76" s="20"/>
      <c r="I76" s="20">
        <v>783514</v>
      </c>
      <c r="J76" s="20"/>
      <c r="K76" s="20">
        <v>11962</v>
      </c>
      <c r="L76" s="20"/>
      <c r="M76" s="20">
        <v>58365</v>
      </c>
      <c r="N76" s="20"/>
      <c r="O76" s="24">
        <v>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7" customFormat="1" ht="13.5" customHeight="1">
      <c r="A77" s="20" t="s">
        <v>51</v>
      </c>
      <c r="B77" s="21" t="s">
        <v>10</v>
      </c>
      <c r="C77" s="20">
        <f t="shared" si="4"/>
        <v>2555736</v>
      </c>
      <c r="D77" s="20"/>
      <c r="E77" s="20">
        <v>1958453</v>
      </c>
      <c r="F77" s="20"/>
      <c r="G77" s="20">
        <v>52219</v>
      </c>
      <c r="H77" s="20"/>
      <c r="I77" s="20">
        <v>482765</v>
      </c>
      <c r="J77" s="20"/>
      <c r="K77" s="20">
        <v>13578</v>
      </c>
      <c r="L77" s="20"/>
      <c r="M77" s="20">
        <v>48721</v>
      </c>
      <c r="N77" s="20"/>
      <c r="O77" s="24">
        <v>0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7" customFormat="1" ht="14.25" customHeight="1">
      <c r="A78" s="20" t="s">
        <v>52</v>
      </c>
      <c r="B78" s="21" t="s">
        <v>10</v>
      </c>
      <c r="C78" s="20">
        <f t="shared" si="4"/>
        <v>3662312</v>
      </c>
      <c r="D78" s="20"/>
      <c r="E78" s="20">
        <v>2817238</v>
      </c>
      <c r="F78" s="20"/>
      <c r="G78" s="20">
        <v>54010</v>
      </c>
      <c r="H78" s="20"/>
      <c r="I78" s="20">
        <v>746299</v>
      </c>
      <c r="J78" s="20"/>
      <c r="K78" s="20">
        <v>12186</v>
      </c>
      <c r="L78" s="20"/>
      <c r="M78" s="20">
        <v>27608</v>
      </c>
      <c r="N78" s="20"/>
      <c r="O78" s="24">
        <v>4971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7" customFormat="1" ht="13.5" customHeight="1">
      <c r="A79" s="20" t="s">
        <v>230</v>
      </c>
      <c r="B79" s="21" t="s">
        <v>10</v>
      </c>
      <c r="C79" s="20">
        <f t="shared" si="4"/>
        <v>2350511</v>
      </c>
      <c r="D79" s="20"/>
      <c r="E79" s="20">
        <v>1721533</v>
      </c>
      <c r="F79" s="20"/>
      <c r="G79" s="20">
        <v>31598</v>
      </c>
      <c r="H79" s="20"/>
      <c r="I79" s="20">
        <v>440921</v>
      </c>
      <c r="J79" s="20"/>
      <c r="K79" s="20">
        <v>26534</v>
      </c>
      <c r="L79" s="20"/>
      <c r="M79" s="20">
        <v>126019</v>
      </c>
      <c r="N79" s="20"/>
      <c r="O79" s="20">
        <v>3906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7" customFormat="1" ht="14.25" customHeight="1">
      <c r="A80" s="20" t="s">
        <v>53</v>
      </c>
      <c r="B80" s="21" t="s">
        <v>10</v>
      </c>
      <c r="C80" s="20">
        <f t="shared" si="4"/>
        <v>204628</v>
      </c>
      <c r="D80" s="20"/>
      <c r="E80" s="20">
        <v>152346</v>
      </c>
      <c r="F80" s="20"/>
      <c r="G80" s="20">
        <v>3100</v>
      </c>
      <c r="H80" s="20"/>
      <c r="I80" s="20">
        <v>47416</v>
      </c>
      <c r="J80" s="20"/>
      <c r="K80" s="24">
        <v>140</v>
      </c>
      <c r="L80" s="20"/>
      <c r="M80" s="20">
        <v>1626</v>
      </c>
      <c r="N80" s="20"/>
      <c r="O80" s="24"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7" customFormat="1" ht="13.5" customHeight="1">
      <c r="A81" s="20" t="s">
        <v>26</v>
      </c>
      <c r="B81" s="21" t="s">
        <v>10</v>
      </c>
      <c r="C81" s="20">
        <f t="shared" si="4"/>
        <v>70492</v>
      </c>
      <c r="D81" s="20"/>
      <c r="E81" s="20">
        <v>17597</v>
      </c>
      <c r="F81" s="20"/>
      <c r="G81" s="20">
        <v>17689</v>
      </c>
      <c r="H81" s="20"/>
      <c r="I81" s="24">
        <v>3328</v>
      </c>
      <c r="J81" s="20"/>
      <c r="K81" s="20">
        <v>5140</v>
      </c>
      <c r="L81" s="20"/>
      <c r="M81" s="20">
        <v>26738</v>
      </c>
      <c r="N81" s="20"/>
      <c r="O81" s="20">
        <v>0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7" customFormat="1" ht="14.25" customHeight="1">
      <c r="A82" s="20" t="s">
        <v>54</v>
      </c>
      <c r="B82" s="21" t="s">
        <v>10</v>
      </c>
      <c r="C82" s="20">
        <f>SUM(E82:O82)</f>
        <v>2342279</v>
      </c>
      <c r="D82" s="20"/>
      <c r="E82" s="20">
        <v>1825015</v>
      </c>
      <c r="F82" s="20"/>
      <c r="G82" s="20">
        <v>8309</v>
      </c>
      <c r="H82" s="20"/>
      <c r="I82" s="20">
        <v>470255</v>
      </c>
      <c r="J82" s="20"/>
      <c r="K82" s="20">
        <v>5400</v>
      </c>
      <c r="L82" s="20"/>
      <c r="M82" s="20">
        <v>33300</v>
      </c>
      <c r="N82" s="20"/>
      <c r="O82" s="24">
        <v>0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7" customFormat="1" ht="13.5" customHeight="1">
      <c r="A83" s="20" t="s">
        <v>55</v>
      </c>
      <c r="B83" s="21" t="s">
        <v>10</v>
      </c>
      <c r="C83" s="20">
        <f t="shared" si="4"/>
        <v>2145501</v>
      </c>
      <c r="D83" s="20"/>
      <c r="E83" s="20">
        <v>1631871</v>
      </c>
      <c r="F83" s="20"/>
      <c r="G83" s="20">
        <v>54073</v>
      </c>
      <c r="H83" s="20"/>
      <c r="I83" s="20">
        <v>412339</v>
      </c>
      <c r="J83" s="20"/>
      <c r="K83" s="20">
        <v>10949</v>
      </c>
      <c r="L83" s="20"/>
      <c r="M83" s="20">
        <v>34920</v>
      </c>
      <c r="N83" s="20"/>
      <c r="O83" s="24">
        <v>1349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7" customFormat="1" ht="14.25" customHeight="1">
      <c r="A84" s="20" t="s">
        <v>222</v>
      </c>
      <c r="B84" s="21"/>
      <c r="C84" s="20">
        <f t="shared" si="4"/>
        <v>2254998</v>
      </c>
      <c r="D84" s="20"/>
      <c r="E84" s="28">
        <v>1132131</v>
      </c>
      <c r="F84" s="20"/>
      <c r="G84" s="20">
        <v>39359</v>
      </c>
      <c r="H84" s="20"/>
      <c r="I84" s="20">
        <v>218732</v>
      </c>
      <c r="J84" s="20"/>
      <c r="K84" s="20">
        <v>49396</v>
      </c>
      <c r="L84" s="20"/>
      <c r="M84" s="20">
        <v>811569</v>
      </c>
      <c r="N84" s="20"/>
      <c r="O84" s="24">
        <v>3811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7" customFormat="1" ht="13.5" customHeight="1">
      <c r="A85" s="20" t="s">
        <v>56</v>
      </c>
      <c r="B85" s="21" t="s">
        <v>10</v>
      </c>
      <c r="C85" s="25">
        <f t="shared" si="4"/>
        <v>810517</v>
      </c>
      <c r="D85" s="20"/>
      <c r="E85" s="25">
        <v>538973</v>
      </c>
      <c r="F85" s="20"/>
      <c r="G85" s="25">
        <v>64929</v>
      </c>
      <c r="H85" s="20"/>
      <c r="I85" s="25">
        <v>151996</v>
      </c>
      <c r="J85" s="20"/>
      <c r="K85" s="25">
        <v>11535</v>
      </c>
      <c r="L85" s="20"/>
      <c r="M85" s="25">
        <v>36558</v>
      </c>
      <c r="N85" s="20"/>
      <c r="O85" s="26">
        <v>6526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7" customFormat="1" ht="14.25" customHeight="1">
      <c r="A86" s="20" t="s">
        <v>363</v>
      </c>
      <c r="B86" s="21" t="s">
        <v>10</v>
      </c>
      <c r="C86" s="25">
        <f t="shared" si="4"/>
        <v>20014227</v>
      </c>
      <c r="D86" s="20"/>
      <c r="E86" s="25">
        <f>SUM(E76:E85)</f>
        <v>14514934</v>
      </c>
      <c r="F86" s="20"/>
      <c r="G86" s="25">
        <f>SUM(G76:G85)</f>
        <v>368921</v>
      </c>
      <c r="H86" s="20"/>
      <c r="I86" s="25">
        <f>SUM(I76:I85)</f>
        <v>3757565</v>
      </c>
      <c r="J86" s="20"/>
      <c r="K86" s="25">
        <f>SUM(K76:K85)</f>
        <v>146820</v>
      </c>
      <c r="L86" s="20"/>
      <c r="M86" s="25">
        <f>SUM(M76:M85)</f>
        <v>1205424</v>
      </c>
      <c r="N86" s="20"/>
      <c r="O86" s="25">
        <f>SUM(O76:O85)</f>
        <v>20563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7" customFormat="1" ht="13.5" customHeight="1">
      <c r="A87" s="20"/>
      <c r="B87" s="21"/>
      <c r="C87" s="29"/>
      <c r="D87" s="20"/>
      <c r="E87" s="29"/>
      <c r="F87" s="20"/>
      <c r="G87" s="29"/>
      <c r="H87" s="20"/>
      <c r="I87" s="29"/>
      <c r="J87" s="20"/>
      <c r="K87" s="29"/>
      <c r="L87" s="20"/>
      <c r="M87" s="29"/>
      <c r="N87" s="20"/>
      <c r="O87" s="29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7" customFormat="1" ht="14.25" customHeight="1">
      <c r="A88" s="20" t="s">
        <v>231</v>
      </c>
      <c r="B88" s="21"/>
      <c r="C88" s="25">
        <f t="shared" si="4"/>
        <v>369033</v>
      </c>
      <c r="D88" s="20"/>
      <c r="E88" s="25">
        <v>222095</v>
      </c>
      <c r="F88" s="20"/>
      <c r="G88" s="25">
        <v>5757</v>
      </c>
      <c r="H88" s="20"/>
      <c r="I88" s="25">
        <v>66629</v>
      </c>
      <c r="J88" s="20"/>
      <c r="K88" s="25">
        <v>0</v>
      </c>
      <c r="L88" s="20"/>
      <c r="M88" s="25">
        <v>74552</v>
      </c>
      <c r="N88" s="20"/>
      <c r="O88" s="25">
        <v>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7" customFormat="1" ht="13.5" customHeight="1">
      <c r="A89" s="20"/>
      <c r="B89" s="21"/>
      <c r="C89" s="29"/>
      <c r="D89" s="20"/>
      <c r="E89" s="29"/>
      <c r="F89" s="20"/>
      <c r="G89" s="29"/>
      <c r="H89" s="20"/>
      <c r="I89" s="29"/>
      <c r="J89" s="20"/>
      <c r="K89" s="29"/>
      <c r="L89" s="20"/>
      <c r="M89" s="29"/>
      <c r="N89" s="20"/>
      <c r="O89" s="29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7" customFormat="1" ht="14.25" customHeight="1">
      <c r="A90" s="20" t="s">
        <v>251</v>
      </c>
      <c r="B90" s="21" t="s">
        <v>10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7" customFormat="1" ht="14.25" customHeight="1">
      <c r="A91" s="20" t="s">
        <v>57</v>
      </c>
      <c r="B91" s="21"/>
      <c r="C91" s="20">
        <f>SUM(E91:O91)</f>
        <v>216</v>
      </c>
      <c r="D91" s="20"/>
      <c r="E91" s="20">
        <v>0</v>
      </c>
      <c r="F91" s="20"/>
      <c r="G91" s="20">
        <v>0</v>
      </c>
      <c r="H91" s="20"/>
      <c r="I91" s="20">
        <v>0</v>
      </c>
      <c r="J91" s="20"/>
      <c r="K91" s="20">
        <v>0</v>
      </c>
      <c r="L91" s="20"/>
      <c r="M91" s="20">
        <v>216</v>
      </c>
      <c r="N91" s="20"/>
      <c r="O91" s="20">
        <v>0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7" customFormat="1" ht="13.5" customHeight="1">
      <c r="A92" s="20" t="s">
        <v>332</v>
      </c>
      <c r="B92" s="21" t="s">
        <v>10</v>
      </c>
      <c r="C92" s="20">
        <f>SUM(E92:O92)</f>
        <v>589544</v>
      </c>
      <c r="D92" s="20"/>
      <c r="E92" s="20">
        <v>434012</v>
      </c>
      <c r="F92" s="20"/>
      <c r="G92" s="20">
        <v>1393</v>
      </c>
      <c r="H92" s="20"/>
      <c r="I92" s="20">
        <v>112208</v>
      </c>
      <c r="J92" s="20"/>
      <c r="K92" s="24">
        <v>0</v>
      </c>
      <c r="L92" s="20"/>
      <c r="M92" s="20">
        <v>41931</v>
      </c>
      <c r="N92" s="20"/>
      <c r="O92" s="24"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7" customFormat="1" ht="14.25" customHeight="1">
      <c r="A93" s="20" t="s">
        <v>26</v>
      </c>
      <c r="B93" s="21" t="s">
        <v>10</v>
      </c>
      <c r="C93" s="20">
        <f>SUM(E93:O93)</f>
        <v>25000</v>
      </c>
      <c r="D93" s="20"/>
      <c r="E93" s="24">
        <v>1051</v>
      </c>
      <c r="F93" s="20"/>
      <c r="G93" s="24">
        <v>8357</v>
      </c>
      <c r="H93" s="20"/>
      <c r="I93" s="24">
        <v>1295</v>
      </c>
      <c r="J93" s="20"/>
      <c r="K93" s="20">
        <v>1180</v>
      </c>
      <c r="L93" s="20"/>
      <c r="M93" s="20">
        <v>8016</v>
      </c>
      <c r="N93" s="20"/>
      <c r="O93" s="20">
        <v>5101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7" customFormat="1" ht="13.5" customHeight="1">
      <c r="A94" s="20" t="s">
        <v>58</v>
      </c>
      <c r="B94" s="21" t="s">
        <v>10</v>
      </c>
      <c r="C94" s="25">
        <f>SUM(E94:O94)</f>
        <v>1416496</v>
      </c>
      <c r="D94" s="20"/>
      <c r="E94" s="25">
        <v>909255</v>
      </c>
      <c r="F94" s="20"/>
      <c r="G94" s="25">
        <v>42442</v>
      </c>
      <c r="H94" s="20"/>
      <c r="I94" s="25">
        <v>226100</v>
      </c>
      <c r="J94" s="20"/>
      <c r="K94" s="25">
        <v>10767</v>
      </c>
      <c r="L94" s="20"/>
      <c r="M94" s="25">
        <v>60848</v>
      </c>
      <c r="N94" s="20"/>
      <c r="O94" s="25">
        <v>167084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7" customFormat="1" ht="14.25" customHeight="1">
      <c r="A95" s="20" t="s">
        <v>223</v>
      </c>
      <c r="B95" s="21" t="s">
        <v>10</v>
      </c>
      <c r="C95" s="25">
        <f>SUM(E95:O95)</f>
        <v>2031256</v>
      </c>
      <c r="D95" s="20"/>
      <c r="E95" s="25">
        <f>SUM(E92:E94)</f>
        <v>1344318</v>
      </c>
      <c r="F95" s="20"/>
      <c r="G95" s="25">
        <f>SUM(G92:G94)</f>
        <v>52192</v>
      </c>
      <c r="H95" s="20"/>
      <c r="I95" s="25">
        <f>SUM(I92:I94)</f>
        <v>339603</v>
      </c>
      <c r="J95" s="20"/>
      <c r="K95" s="25">
        <f>SUM(K92:K94)</f>
        <v>11947</v>
      </c>
      <c r="L95" s="20"/>
      <c r="M95" s="25">
        <f>SUM(M91:M94)</f>
        <v>111011</v>
      </c>
      <c r="N95" s="20"/>
      <c r="O95" s="25">
        <f>SUM(O92:O94)</f>
        <v>172185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7" customFormat="1" ht="13.5" customHeight="1">
      <c r="A96" s="20"/>
      <c r="B96" s="21"/>
      <c r="C96" s="29"/>
      <c r="D96" s="20"/>
      <c r="E96" s="29"/>
      <c r="F96" s="20"/>
      <c r="G96" s="29"/>
      <c r="H96" s="20"/>
      <c r="I96" s="29"/>
      <c r="J96" s="20"/>
      <c r="K96" s="29"/>
      <c r="L96" s="20"/>
      <c r="M96" s="29"/>
      <c r="N96" s="20"/>
      <c r="O96" s="29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7" customFormat="1" ht="14.25" customHeight="1">
      <c r="A97" s="20" t="s">
        <v>333</v>
      </c>
      <c r="B97" s="21" t="s">
        <v>10</v>
      </c>
      <c r="C97" s="25">
        <f>SUM(E97:O97)</f>
        <v>54677</v>
      </c>
      <c r="D97" s="20"/>
      <c r="E97" s="26">
        <v>10171</v>
      </c>
      <c r="F97" s="20"/>
      <c r="G97" s="26">
        <v>32708</v>
      </c>
      <c r="H97" s="20"/>
      <c r="I97" s="26">
        <v>11798</v>
      </c>
      <c r="J97" s="20"/>
      <c r="K97" s="26">
        <v>0</v>
      </c>
      <c r="L97" s="20"/>
      <c r="M97" s="25">
        <v>0</v>
      </c>
      <c r="N97" s="20"/>
      <c r="O97" s="25">
        <v>0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7" customFormat="1" ht="13.5" customHeight="1">
      <c r="A98" s="20"/>
      <c r="B98" s="21" t="s">
        <v>10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7" customFormat="1" ht="14.25" customHeight="1">
      <c r="A99" s="20" t="s">
        <v>252</v>
      </c>
      <c r="B99" s="21" t="s">
        <v>10</v>
      </c>
      <c r="C99" s="20" t="s">
        <v>11</v>
      </c>
      <c r="D99" s="20"/>
      <c r="E99" s="20" t="s">
        <v>11</v>
      </c>
      <c r="F99" s="20" t="s">
        <v>11</v>
      </c>
      <c r="G99" s="20" t="s">
        <v>11</v>
      </c>
      <c r="H99" s="20" t="s">
        <v>11</v>
      </c>
      <c r="I99" s="20" t="s">
        <v>11</v>
      </c>
      <c r="J99" s="20" t="s">
        <v>11</v>
      </c>
      <c r="K99" s="20" t="s">
        <v>11</v>
      </c>
      <c r="L99" s="20" t="s">
        <v>11</v>
      </c>
      <c r="M99" s="20" t="s">
        <v>11</v>
      </c>
      <c r="N99" s="20" t="s">
        <v>11</v>
      </c>
      <c r="O99" s="20" t="s">
        <v>11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7" customFormat="1" ht="13.5" customHeight="1">
      <c r="A100" s="20" t="s">
        <v>306</v>
      </c>
      <c r="B100" s="21" t="s">
        <v>10</v>
      </c>
      <c r="C100" s="20">
        <f aca="true" t="shared" si="5" ref="C100:C106">SUM(E100:O100)</f>
        <v>882997</v>
      </c>
      <c r="D100" s="20"/>
      <c r="E100" s="20">
        <v>699339</v>
      </c>
      <c r="F100" s="20"/>
      <c r="G100" s="20">
        <v>7119</v>
      </c>
      <c r="H100" s="20"/>
      <c r="I100" s="20">
        <v>121699</v>
      </c>
      <c r="J100" s="20"/>
      <c r="K100" s="20">
        <v>4920</v>
      </c>
      <c r="L100" s="20"/>
      <c r="M100" s="20">
        <v>49920</v>
      </c>
      <c r="N100" s="20"/>
      <c r="O100" s="20"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7" customFormat="1" ht="13.5" customHeight="1">
      <c r="A101" s="20" t="s">
        <v>317</v>
      </c>
      <c r="B101" s="21" t="s">
        <v>10</v>
      </c>
      <c r="C101" s="20">
        <f t="shared" si="5"/>
        <v>1689505</v>
      </c>
      <c r="D101" s="20"/>
      <c r="E101" s="24">
        <v>880552</v>
      </c>
      <c r="F101" s="20"/>
      <c r="G101" s="24">
        <v>41602</v>
      </c>
      <c r="H101" s="20"/>
      <c r="I101" s="24">
        <v>222340</v>
      </c>
      <c r="J101" s="20"/>
      <c r="K101" s="24">
        <v>720</v>
      </c>
      <c r="L101" s="20"/>
      <c r="M101" s="20">
        <v>544291</v>
      </c>
      <c r="N101" s="20"/>
      <c r="O101" s="24"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7" customFormat="1" ht="14.25" customHeight="1">
      <c r="A102" s="20" t="s">
        <v>26</v>
      </c>
      <c r="B102" s="21" t="s">
        <v>10</v>
      </c>
      <c r="C102" s="20">
        <f t="shared" si="5"/>
        <v>711</v>
      </c>
      <c r="D102" s="20"/>
      <c r="E102" s="24">
        <v>0</v>
      </c>
      <c r="F102" s="20"/>
      <c r="G102" s="20">
        <v>711</v>
      </c>
      <c r="H102" s="20"/>
      <c r="I102" s="24">
        <v>0</v>
      </c>
      <c r="J102" s="20"/>
      <c r="K102" s="24">
        <v>0</v>
      </c>
      <c r="L102" s="20"/>
      <c r="M102" s="24">
        <v>0</v>
      </c>
      <c r="N102" s="20"/>
      <c r="O102" s="24">
        <v>0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7" customFormat="1" ht="13.5" customHeight="1">
      <c r="A103" s="20" t="s">
        <v>305</v>
      </c>
      <c r="B103" s="21" t="s">
        <v>10</v>
      </c>
      <c r="C103" s="29">
        <f t="shared" si="5"/>
        <v>1538893</v>
      </c>
      <c r="D103" s="29"/>
      <c r="E103" s="29">
        <v>726680</v>
      </c>
      <c r="F103" s="29"/>
      <c r="G103" s="29">
        <v>39046</v>
      </c>
      <c r="H103" s="29"/>
      <c r="I103" s="29">
        <v>211499</v>
      </c>
      <c r="J103" s="29"/>
      <c r="K103" s="29">
        <v>12300</v>
      </c>
      <c r="L103" s="29"/>
      <c r="M103" s="29">
        <v>549368</v>
      </c>
      <c r="N103" s="29"/>
      <c r="O103" s="29">
        <v>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7" customFormat="1" ht="13.5" customHeight="1">
      <c r="A104" s="20" t="s">
        <v>335</v>
      </c>
      <c r="B104" s="21"/>
      <c r="C104" s="29">
        <f t="shared" si="5"/>
        <v>35245</v>
      </c>
      <c r="D104" s="29"/>
      <c r="E104" s="29">
        <v>13199</v>
      </c>
      <c r="F104" s="29"/>
      <c r="G104" s="29">
        <v>210</v>
      </c>
      <c r="H104" s="29"/>
      <c r="I104" s="29">
        <v>15079</v>
      </c>
      <c r="J104" s="29"/>
      <c r="K104" s="29">
        <v>0</v>
      </c>
      <c r="L104" s="29"/>
      <c r="M104" s="29">
        <v>6757</v>
      </c>
      <c r="N104" s="29"/>
      <c r="O104" s="29">
        <v>0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7" customFormat="1" ht="13.5" customHeight="1">
      <c r="A105" s="20" t="s">
        <v>334</v>
      </c>
      <c r="B105" s="21"/>
      <c r="C105" s="31">
        <f t="shared" si="5"/>
        <v>827582</v>
      </c>
      <c r="D105" s="20"/>
      <c r="E105" s="25">
        <v>398849</v>
      </c>
      <c r="F105" s="20"/>
      <c r="G105" s="25">
        <v>165953</v>
      </c>
      <c r="H105" s="20"/>
      <c r="I105" s="25">
        <v>143965</v>
      </c>
      <c r="J105" s="20"/>
      <c r="K105" s="25">
        <v>1516</v>
      </c>
      <c r="L105" s="20"/>
      <c r="M105" s="25">
        <v>117299</v>
      </c>
      <c r="N105" s="20"/>
      <c r="O105" s="25"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7" customFormat="1" ht="14.25" customHeight="1">
      <c r="A106" s="20" t="s">
        <v>197</v>
      </c>
      <c r="B106" s="21" t="s">
        <v>10</v>
      </c>
      <c r="C106" s="25">
        <f t="shared" si="5"/>
        <v>4974933</v>
      </c>
      <c r="D106" s="20"/>
      <c r="E106" s="25">
        <f>SUM(E100:E105)</f>
        <v>2718619</v>
      </c>
      <c r="F106" s="20"/>
      <c r="G106" s="25">
        <f>SUM(G100:G105)</f>
        <v>254641</v>
      </c>
      <c r="H106" s="20"/>
      <c r="I106" s="25">
        <f>SUM(I100:I105)</f>
        <v>714582</v>
      </c>
      <c r="J106" s="20"/>
      <c r="K106" s="25">
        <f>SUM(K100:K105)</f>
        <v>19456</v>
      </c>
      <c r="L106" s="20"/>
      <c r="M106" s="25">
        <f>SUM(M100:M105)</f>
        <v>1267635</v>
      </c>
      <c r="N106" s="20"/>
      <c r="O106" s="25">
        <f>SUM(O100:O105)</f>
        <v>0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7" customFormat="1" ht="13.5" customHeight="1">
      <c r="A107" s="20"/>
      <c r="B107" s="21" t="s">
        <v>10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7" customFormat="1" ht="14.25" customHeight="1">
      <c r="A108" s="20" t="s">
        <v>253</v>
      </c>
      <c r="B108" s="21" t="s">
        <v>10</v>
      </c>
      <c r="C108" s="20" t="s">
        <v>10</v>
      </c>
      <c r="D108" s="20"/>
      <c r="E108" s="20" t="s">
        <v>10</v>
      </c>
      <c r="F108" s="20" t="s">
        <v>10</v>
      </c>
      <c r="G108" s="20" t="s">
        <v>10</v>
      </c>
      <c r="H108" s="20" t="s">
        <v>10</v>
      </c>
      <c r="I108" s="20" t="s">
        <v>10</v>
      </c>
      <c r="J108" s="20" t="s">
        <v>10</v>
      </c>
      <c r="K108" s="20" t="s">
        <v>10</v>
      </c>
      <c r="L108" s="20" t="s">
        <v>10</v>
      </c>
      <c r="M108" s="20" t="s">
        <v>10</v>
      </c>
      <c r="N108" s="20" t="s">
        <v>10</v>
      </c>
      <c r="O108" s="20" t="s">
        <v>10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7" customFormat="1" ht="13.5" customHeight="1">
      <c r="A109" s="20" t="s">
        <v>364</v>
      </c>
      <c r="B109" s="21" t="s">
        <v>10</v>
      </c>
      <c r="C109" s="20">
        <f>SUM(E109:O109)</f>
        <v>5321704</v>
      </c>
      <c r="D109" s="20"/>
      <c r="E109" s="20">
        <v>3797390</v>
      </c>
      <c r="F109" s="20"/>
      <c r="G109" s="20">
        <v>185122</v>
      </c>
      <c r="H109" s="20"/>
      <c r="I109" s="20">
        <v>1034815</v>
      </c>
      <c r="J109" s="20"/>
      <c r="K109" s="20">
        <v>91423</v>
      </c>
      <c r="L109" s="20"/>
      <c r="M109" s="20">
        <v>194856</v>
      </c>
      <c r="N109" s="20"/>
      <c r="O109" s="20">
        <v>18098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7" customFormat="1" ht="13.5" customHeight="1">
      <c r="A110" s="20" t="s">
        <v>26</v>
      </c>
      <c r="B110" s="21" t="s">
        <v>10</v>
      </c>
      <c r="C110" s="20">
        <f>SUM(E110:O110)</f>
        <v>547004</v>
      </c>
      <c r="D110" s="20"/>
      <c r="E110" s="20">
        <v>277625</v>
      </c>
      <c r="F110" s="20"/>
      <c r="G110" s="20">
        <v>67990</v>
      </c>
      <c r="H110" s="20"/>
      <c r="I110" s="20">
        <v>85975</v>
      </c>
      <c r="J110" s="20"/>
      <c r="K110" s="24">
        <v>11476</v>
      </c>
      <c r="L110" s="20"/>
      <c r="M110" s="20">
        <v>103938</v>
      </c>
      <c r="N110" s="20"/>
      <c r="O110" s="24">
        <v>0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7" customFormat="1" ht="14.25" customHeight="1">
      <c r="A111" s="20" t="s">
        <v>62</v>
      </c>
      <c r="B111" s="21" t="s">
        <v>10</v>
      </c>
      <c r="C111" s="25">
        <f>SUM(E111:O111)</f>
        <v>2484564</v>
      </c>
      <c r="D111" s="20"/>
      <c r="E111" s="25">
        <v>1742064</v>
      </c>
      <c r="F111" s="20"/>
      <c r="G111" s="25">
        <v>109843</v>
      </c>
      <c r="H111" s="20"/>
      <c r="I111" s="25">
        <v>487189</v>
      </c>
      <c r="J111" s="20"/>
      <c r="K111" s="25">
        <v>22152</v>
      </c>
      <c r="L111" s="20"/>
      <c r="M111" s="25">
        <v>110316</v>
      </c>
      <c r="N111" s="20"/>
      <c r="O111" s="25">
        <v>13000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7" customFormat="1" ht="13.5" customHeight="1">
      <c r="A112" s="20" t="s">
        <v>195</v>
      </c>
      <c r="B112" s="21" t="s">
        <v>10</v>
      </c>
      <c r="C112" s="25">
        <f>SUM(E112:O112)</f>
        <v>8353272</v>
      </c>
      <c r="D112" s="20"/>
      <c r="E112" s="25">
        <f>SUM(E109:E111)</f>
        <v>5817079</v>
      </c>
      <c r="F112" s="20"/>
      <c r="G112" s="25">
        <f>SUM(G109:G111)</f>
        <v>362955</v>
      </c>
      <c r="H112" s="20"/>
      <c r="I112" s="25">
        <f>SUM(I109:I111)</f>
        <v>1607979</v>
      </c>
      <c r="J112" s="20"/>
      <c r="K112" s="25">
        <f>SUM(K109:K111)</f>
        <v>125051</v>
      </c>
      <c r="L112" s="20"/>
      <c r="M112" s="25">
        <f>SUM(M109:M111)</f>
        <v>409110</v>
      </c>
      <c r="N112" s="20"/>
      <c r="O112" s="25">
        <f>SUM(O109:O111)</f>
        <v>31098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7" customFormat="1" ht="14.25" customHeight="1">
      <c r="A113" s="20"/>
      <c r="B113" s="21" t="s">
        <v>10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7" customFormat="1" ht="13.5" customHeight="1">
      <c r="A114" s="20" t="s">
        <v>254</v>
      </c>
      <c r="B114" s="21" t="s">
        <v>10</v>
      </c>
      <c r="C114" s="20"/>
      <c r="D114" s="20"/>
      <c r="E114" s="20" t="s">
        <v>10</v>
      </c>
      <c r="F114" s="20" t="s">
        <v>10</v>
      </c>
      <c r="G114" s="20" t="s">
        <v>10</v>
      </c>
      <c r="H114" s="20" t="s">
        <v>10</v>
      </c>
      <c r="I114" s="20" t="s">
        <v>10</v>
      </c>
      <c r="J114" s="20" t="s">
        <v>10</v>
      </c>
      <c r="K114" s="20" t="s">
        <v>10</v>
      </c>
      <c r="L114" s="20" t="s">
        <v>10</v>
      </c>
      <c r="M114" s="20" t="s">
        <v>10</v>
      </c>
      <c r="N114" s="20" t="s">
        <v>10</v>
      </c>
      <c r="O114" s="20" t="s">
        <v>10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7" customFormat="1" ht="14.25" customHeight="1">
      <c r="A115" s="20" t="s">
        <v>63</v>
      </c>
      <c r="B115" s="21" t="s">
        <v>10</v>
      </c>
      <c r="C115" s="20">
        <f aca="true" t="shared" si="6" ref="C115:C123">SUM(E115:O115)</f>
        <v>2229809</v>
      </c>
      <c r="D115" s="20"/>
      <c r="E115" s="20">
        <v>1569683</v>
      </c>
      <c r="F115" s="20"/>
      <c r="G115" s="20">
        <v>103034</v>
      </c>
      <c r="H115" s="20"/>
      <c r="I115" s="20">
        <v>413553</v>
      </c>
      <c r="J115" s="20"/>
      <c r="K115" s="20">
        <v>4327</v>
      </c>
      <c r="L115" s="20"/>
      <c r="M115" s="20">
        <v>139212</v>
      </c>
      <c r="N115" s="20"/>
      <c r="O115" s="20">
        <v>0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7" customFormat="1" ht="13.5" customHeight="1">
      <c r="A116" s="20" t="s">
        <v>64</v>
      </c>
      <c r="B116" s="21" t="s">
        <v>10</v>
      </c>
      <c r="C116" s="20">
        <f t="shared" si="6"/>
        <v>2747364</v>
      </c>
      <c r="D116" s="20"/>
      <c r="E116" s="20">
        <v>1743757</v>
      </c>
      <c r="F116" s="20"/>
      <c r="G116" s="20">
        <v>179884</v>
      </c>
      <c r="H116" s="20"/>
      <c r="I116" s="20">
        <v>435362</v>
      </c>
      <c r="J116" s="20"/>
      <c r="K116" s="20">
        <v>23320</v>
      </c>
      <c r="L116" s="20"/>
      <c r="M116" s="20">
        <v>248317</v>
      </c>
      <c r="N116" s="20"/>
      <c r="O116" s="20">
        <v>116724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7" customFormat="1" ht="14.25" customHeight="1">
      <c r="A117" s="20" t="s">
        <v>337</v>
      </c>
      <c r="B117" s="21" t="s">
        <v>10</v>
      </c>
      <c r="C117" s="20">
        <f t="shared" si="6"/>
        <v>2285688</v>
      </c>
      <c r="D117" s="20"/>
      <c r="E117" s="20">
        <v>1566303</v>
      </c>
      <c r="F117" s="20"/>
      <c r="G117" s="20">
        <v>143883</v>
      </c>
      <c r="H117" s="20"/>
      <c r="I117" s="20">
        <v>434983</v>
      </c>
      <c r="J117" s="20"/>
      <c r="K117" s="20">
        <v>12584</v>
      </c>
      <c r="L117" s="20"/>
      <c r="M117" s="20">
        <v>123982</v>
      </c>
      <c r="N117" s="20"/>
      <c r="O117" s="24">
        <v>3953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7" customFormat="1" ht="13.5" customHeight="1">
      <c r="A118" s="20" t="s">
        <v>338</v>
      </c>
      <c r="B118" s="21" t="s">
        <v>10</v>
      </c>
      <c r="C118" s="20">
        <f t="shared" si="6"/>
        <v>2975592</v>
      </c>
      <c r="D118" s="20"/>
      <c r="E118" s="20">
        <v>2015577</v>
      </c>
      <c r="F118" s="20"/>
      <c r="G118" s="20">
        <v>134990</v>
      </c>
      <c r="H118" s="20"/>
      <c r="I118" s="20">
        <v>513683</v>
      </c>
      <c r="J118" s="20"/>
      <c r="K118" s="20">
        <v>13269</v>
      </c>
      <c r="L118" s="20"/>
      <c r="M118" s="20">
        <v>249931</v>
      </c>
      <c r="N118" s="20"/>
      <c r="O118" s="20">
        <v>48142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7" customFormat="1" ht="14.25" customHeight="1">
      <c r="A119" s="20" t="s">
        <v>287</v>
      </c>
      <c r="B119" s="21" t="s">
        <v>10</v>
      </c>
      <c r="C119" s="20">
        <f t="shared" si="6"/>
        <v>37575</v>
      </c>
      <c r="D119" s="20"/>
      <c r="E119" s="20">
        <v>0</v>
      </c>
      <c r="F119" s="20"/>
      <c r="G119" s="20">
        <v>0</v>
      </c>
      <c r="H119" s="20"/>
      <c r="I119" s="20">
        <v>0</v>
      </c>
      <c r="J119" s="20"/>
      <c r="K119" s="20">
        <v>257</v>
      </c>
      <c r="L119" s="20"/>
      <c r="M119" s="20">
        <v>21633</v>
      </c>
      <c r="N119" s="20"/>
      <c r="O119" s="20">
        <v>15685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7" customFormat="1" ht="13.5" customHeight="1">
      <c r="A120" s="20" t="s">
        <v>26</v>
      </c>
      <c r="B120" s="21" t="s">
        <v>10</v>
      </c>
      <c r="C120" s="20">
        <f t="shared" si="6"/>
        <v>529624</v>
      </c>
      <c r="D120" s="20"/>
      <c r="E120" s="20">
        <v>391799</v>
      </c>
      <c r="F120" s="20"/>
      <c r="G120" s="20">
        <v>26834</v>
      </c>
      <c r="H120" s="20"/>
      <c r="I120" s="20">
        <v>91707</v>
      </c>
      <c r="J120" s="20"/>
      <c r="K120" s="20">
        <v>7240</v>
      </c>
      <c r="L120" s="20"/>
      <c r="M120" s="20">
        <v>12044</v>
      </c>
      <c r="N120" s="20"/>
      <c r="O120" s="24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7" customFormat="1" ht="14.25" customHeight="1">
      <c r="A121" s="20" t="s">
        <v>65</v>
      </c>
      <c r="B121" s="21" t="s">
        <v>10</v>
      </c>
      <c r="C121" s="20">
        <f t="shared" si="6"/>
        <v>2694927</v>
      </c>
      <c r="D121" s="20"/>
      <c r="E121" s="20">
        <v>1850471</v>
      </c>
      <c r="F121" s="20"/>
      <c r="G121" s="20">
        <v>127162</v>
      </c>
      <c r="H121" s="20"/>
      <c r="I121" s="20">
        <v>410507</v>
      </c>
      <c r="J121" s="20"/>
      <c r="K121" s="20">
        <v>14799</v>
      </c>
      <c r="L121" s="20"/>
      <c r="M121" s="20">
        <v>273289</v>
      </c>
      <c r="N121" s="20"/>
      <c r="O121" s="20">
        <v>18699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7" customFormat="1" ht="13.5" customHeight="1">
      <c r="A122" s="20" t="s">
        <v>66</v>
      </c>
      <c r="B122" s="21" t="s">
        <v>10</v>
      </c>
      <c r="C122" s="25">
        <f t="shared" si="6"/>
        <v>1052319</v>
      </c>
      <c r="D122" s="20"/>
      <c r="E122" s="25">
        <v>680559</v>
      </c>
      <c r="F122" s="20"/>
      <c r="G122" s="25">
        <v>75440</v>
      </c>
      <c r="H122" s="20"/>
      <c r="I122" s="25">
        <v>199162</v>
      </c>
      <c r="J122" s="20"/>
      <c r="K122" s="25">
        <v>0</v>
      </c>
      <c r="L122" s="20"/>
      <c r="M122" s="25">
        <v>91758</v>
      </c>
      <c r="N122" s="20"/>
      <c r="O122" s="25">
        <v>5400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7" customFormat="1" ht="14.25" customHeight="1">
      <c r="A123" s="20" t="s">
        <v>194</v>
      </c>
      <c r="B123" s="21" t="s">
        <v>10</v>
      </c>
      <c r="C123" s="25">
        <f t="shared" si="6"/>
        <v>14552898</v>
      </c>
      <c r="D123" s="20"/>
      <c r="E123" s="25">
        <f>SUM(E115:E122)</f>
        <v>9818149</v>
      </c>
      <c r="F123" s="20"/>
      <c r="G123" s="25">
        <f>SUM(G115:G122)</f>
        <v>791227</v>
      </c>
      <c r="H123" s="20"/>
      <c r="I123" s="25">
        <f>SUM(I115:I122)</f>
        <v>2498957</v>
      </c>
      <c r="J123" s="20"/>
      <c r="K123" s="25">
        <f>SUM(K115:K122)</f>
        <v>75796</v>
      </c>
      <c r="L123" s="20"/>
      <c r="M123" s="25">
        <f>SUM(M115:M122)</f>
        <v>1160166</v>
      </c>
      <c r="N123" s="20"/>
      <c r="O123" s="25">
        <f>SUM(O115:O122)</f>
        <v>208603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7" customFormat="1" ht="13.5" customHeight="1">
      <c r="A124" s="20"/>
      <c r="B124" s="21" t="s">
        <v>10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7" customFormat="1" ht="14.25" customHeight="1">
      <c r="A125" s="20" t="s">
        <v>242</v>
      </c>
      <c r="B125" s="21" t="s">
        <v>10</v>
      </c>
      <c r="C125" s="25">
        <f>SUM(E125:O125)</f>
        <v>197317</v>
      </c>
      <c r="D125" s="20"/>
      <c r="E125" s="25">
        <v>101161</v>
      </c>
      <c r="F125" s="20"/>
      <c r="G125" s="25">
        <v>40171</v>
      </c>
      <c r="H125" s="20"/>
      <c r="I125" s="25">
        <v>39513</v>
      </c>
      <c r="J125" s="20"/>
      <c r="K125" s="25">
        <v>822</v>
      </c>
      <c r="L125" s="20"/>
      <c r="M125" s="25">
        <v>15650</v>
      </c>
      <c r="N125" s="20"/>
      <c r="O125" s="25">
        <v>0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7" customFormat="1" ht="13.5" customHeight="1">
      <c r="A126" s="20"/>
      <c r="B126" s="21" t="s">
        <v>10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7" customFormat="1" ht="14.25" customHeight="1">
      <c r="A127" s="20" t="s">
        <v>67</v>
      </c>
      <c r="B127" s="21" t="s">
        <v>10</v>
      </c>
      <c r="C127" s="25">
        <f>SUM(E127:O127)</f>
        <v>55564</v>
      </c>
      <c r="D127" s="20"/>
      <c r="E127" s="25">
        <v>49775</v>
      </c>
      <c r="F127" s="20"/>
      <c r="G127" s="25">
        <v>2693</v>
      </c>
      <c r="H127" s="20"/>
      <c r="I127" s="26">
        <v>0</v>
      </c>
      <c r="J127" s="20"/>
      <c r="K127" s="26">
        <v>0</v>
      </c>
      <c r="L127" s="20"/>
      <c r="M127" s="26">
        <v>3096</v>
      </c>
      <c r="N127" s="20"/>
      <c r="O127" s="26">
        <v>0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7" customFormat="1" ht="13.5" customHeight="1">
      <c r="A128" s="20"/>
      <c r="B128" s="21" t="s">
        <v>10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7" customFormat="1" ht="14.25" customHeight="1">
      <c r="A129" s="20" t="s">
        <v>68</v>
      </c>
      <c r="B129" s="21" t="s">
        <v>10</v>
      </c>
      <c r="C129" s="25">
        <f>SUM(E129:O129)</f>
        <v>304629</v>
      </c>
      <c r="D129" s="20"/>
      <c r="E129" s="25">
        <v>238221</v>
      </c>
      <c r="F129" s="20"/>
      <c r="G129" s="26">
        <v>0</v>
      </c>
      <c r="H129" s="20"/>
      <c r="I129" s="25">
        <v>65544</v>
      </c>
      <c r="J129" s="20"/>
      <c r="K129" s="26">
        <v>0</v>
      </c>
      <c r="L129" s="20"/>
      <c r="M129" s="25">
        <v>864</v>
      </c>
      <c r="N129" s="20"/>
      <c r="O129" s="26"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7" customFormat="1" ht="13.5" customHeight="1">
      <c r="A130" s="20"/>
      <c r="B130" s="2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7" customFormat="1" ht="13.5" customHeight="1">
      <c r="A131" s="20" t="s">
        <v>313</v>
      </c>
      <c r="B131" s="21"/>
      <c r="C131" s="31">
        <f>SUM(E131:O131)</f>
        <v>72480</v>
      </c>
      <c r="D131" s="20"/>
      <c r="E131" s="31">
        <v>53691</v>
      </c>
      <c r="F131" s="20"/>
      <c r="G131" s="31">
        <v>2979</v>
      </c>
      <c r="H131" s="20"/>
      <c r="I131" s="31">
        <v>11889</v>
      </c>
      <c r="J131" s="20"/>
      <c r="K131" s="31">
        <v>0</v>
      </c>
      <c r="L131" s="20"/>
      <c r="M131" s="31">
        <v>2382</v>
      </c>
      <c r="N131" s="20"/>
      <c r="O131" s="31">
        <v>1539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7" customFormat="1" ht="13.5" customHeight="1">
      <c r="A132" s="20"/>
      <c r="B132" s="2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7" customFormat="1" ht="14.25" customHeight="1">
      <c r="A133" s="20" t="s">
        <v>275</v>
      </c>
      <c r="B133" s="21"/>
      <c r="C133" s="25">
        <f>SUM(E133:O133)</f>
        <v>3682</v>
      </c>
      <c r="D133" s="20"/>
      <c r="E133" s="25">
        <v>0</v>
      </c>
      <c r="F133" s="20"/>
      <c r="G133" s="25">
        <v>3682</v>
      </c>
      <c r="H133" s="20"/>
      <c r="I133" s="25">
        <v>0</v>
      </c>
      <c r="J133" s="20"/>
      <c r="K133" s="25">
        <v>0</v>
      </c>
      <c r="L133" s="20"/>
      <c r="M133" s="25">
        <v>0</v>
      </c>
      <c r="N133" s="20"/>
      <c r="O133" s="25">
        <v>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7" customFormat="1" ht="13.5" customHeight="1">
      <c r="A134" s="20"/>
      <c r="B134" s="2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7" customFormat="1" ht="14.25" customHeight="1">
      <c r="A135" s="20" t="s">
        <v>69</v>
      </c>
      <c r="B135" s="21" t="s">
        <v>10</v>
      </c>
      <c r="C135" s="25">
        <f>SUM(E135:O135)</f>
        <v>880899</v>
      </c>
      <c r="D135" s="20"/>
      <c r="E135" s="25">
        <v>664641</v>
      </c>
      <c r="F135" s="20"/>
      <c r="G135" s="26">
        <v>0</v>
      </c>
      <c r="H135" s="20"/>
      <c r="I135" s="25">
        <v>170211</v>
      </c>
      <c r="J135" s="20"/>
      <c r="K135" s="26">
        <v>23516</v>
      </c>
      <c r="L135" s="20"/>
      <c r="M135" s="25">
        <v>20485</v>
      </c>
      <c r="N135" s="20"/>
      <c r="O135" s="25">
        <v>2046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7" customFormat="1" ht="13.5" customHeight="1">
      <c r="A136" s="20"/>
      <c r="B136" s="21" t="s">
        <v>10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7" customFormat="1" ht="14.25" customHeight="1">
      <c r="A137" s="20" t="s">
        <v>70</v>
      </c>
      <c r="B137" s="21" t="s">
        <v>10</v>
      </c>
      <c r="C137" s="25">
        <f>SUM(E137:O137)</f>
        <v>3992649</v>
      </c>
      <c r="D137" s="20"/>
      <c r="E137" s="25">
        <v>2882019</v>
      </c>
      <c r="F137" s="20"/>
      <c r="G137" s="25">
        <v>47559</v>
      </c>
      <c r="H137" s="20"/>
      <c r="I137" s="25">
        <v>735640</v>
      </c>
      <c r="J137" s="20"/>
      <c r="K137" s="25">
        <v>92100</v>
      </c>
      <c r="L137" s="20"/>
      <c r="M137" s="25">
        <v>230027</v>
      </c>
      <c r="N137" s="20"/>
      <c r="O137" s="25">
        <v>5304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7" customFormat="1" ht="14.25" customHeight="1">
      <c r="A138" s="20"/>
      <c r="B138" s="21"/>
      <c r="C138" s="29"/>
      <c r="D138" s="20"/>
      <c r="E138" s="29"/>
      <c r="F138" s="20"/>
      <c r="G138" s="29"/>
      <c r="H138" s="20"/>
      <c r="I138" s="29"/>
      <c r="J138" s="20"/>
      <c r="K138" s="29"/>
      <c r="L138" s="20"/>
      <c r="M138" s="29"/>
      <c r="N138" s="20"/>
      <c r="O138" s="29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7" customFormat="1" ht="14.25" customHeight="1">
      <c r="A139" s="20" t="s">
        <v>339</v>
      </c>
      <c r="B139" s="21"/>
      <c r="C139" s="44"/>
      <c r="D139" s="20"/>
      <c r="E139" s="29"/>
      <c r="F139" s="20"/>
      <c r="G139" s="29"/>
      <c r="H139" s="20"/>
      <c r="I139" s="29"/>
      <c r="J139" s="20"/>
      <c r="K139" s="29"/>
      <c r="L139" s="20"/>
      <c r="M139" s="29"/>
      <c r="N139" s="20"/>
      <c r="O139" s="29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7" customFormat="1" ht="14.25" customHeight="1">
      <c r="A140" s="20" t="s">
        <v>341</v>
      </c>
      <c r="B140" s="21"/>
      <c r="C140" s="44">
        <f>SUM(E140:O140)</f>
        <v>37528</v>
      </c>
      <c r="D140" s="20"/>
      <c r="E140" s="29">
        <v>31804</v>
      </c>
      <c r="F140" s="20"/>
      <c r="G140" s="29">
        <v>0</v>
      </c>
      <c r="H140" s="20"/>
      <c r="I140" s="29">
        <v>0</v>
      </c>
      <c r="J140" s="20"/>
      <c r="K140" s="29">
        <v>2346</v>
      </c>
      <c r="L140" s="20"/>
      <c r="M140" s="29">
        <v>3378</v>
      </c>
      <c r="N140" s="20"/>
      <c r="O140" s="29">
        <v>0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7" customFormat="1" ht="14.25" customHeight="1">
      <c r="A141" s="20" t="s">
        <v>340</v>
      </c>
      <c r="B141" s="21"/>
      <c r="C141" s="44">
        <f>SUM(E141:O141)</f>
        <v>37671</v>
      </c>
      <c r="D141" s="20"/>
      <c r="E141" s="29">
        <v>28874</v>
      </c>
      <c r="F141" s="20"/>
      <c r="G141" s="29">
        <v>0</v>
      </c>
      <c r="H141" s="20"/>
      <c r="I141" s="29">
        <v>8797</v>
      </c>
      <c r="J141" s="20"/>
      <c r="K141" s="29">
        <v>0</v>
      </c>
      <c r="L141" s="20"/>
      <c r="M141" s="29">
        <v>0</v>
      </c>
      <c r="N141" s="20"/>
      <c r="O141" s="29">
        <v>0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7" customFormat="1" ht="14.25" customHeight="1">
      <c r="A142" s="20" t="s">
        <v>365</v>
      </c>
      <c r="B142" s="21"/>
      <c r="C142" s="44">
        <f>SUM(E142:O142)</f>
        <v>42421</v>
      </c>
      <c r="D142" s="20"/>
      <c r="E142" s="29">
        <v>41250</v>
      </c>
      <c r="F142" s="20"/>
      <c r="G142" s="29">
        <v>0</v>
      </c>
      <c r="H142" s="20"/>
      <c r="I142" s="29">
        <v>0</v>
      </c>
      <c r="J142" s="20"/>
      <c r="K142" s="29">
        <v>362</v>
      </c>
      <c r="L142" s="20"/>
      <c r="M142" s="29">
        <v>809</v>
      </c>
      <c r="N142" s="20"/>
      <c r="O142" s="29">
        <v>0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7" customFormat="1" ht="14.25" customHeight="1">
      <c r="A143" s="20" t="s">
        <v>343</v>
      </c>
      <c r="B143" s="21"/>
      <c r="C143" s="30">
        <f>SUM(E143:O143)</f>
        <v>184568</v>
      </c>
      <c r="D143" s="20"/>
      <c r="E143" s="31">
        <v>174513</v>
      </c>
      <c r="F143" s="20"/>
      <c r="G143" s="31">
        <v>0</v>
      </c>
      <c r="H143" s="20"/>
      <c r="I143" s="31">
        <v>0</v>
      </c>
      <c r="J143" s="20"/>
      <c r="K143" s="31">
        <v>4159</v>
      </c>
      <c r="L143" s="20"/>
      <c r="M143" s="31">
        <v>5896</v>
      </c>
      <c r="N143" s="20"/>
      <c r="O143" s="31">
        <v>0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7" customFormat="1" ht="14.25" customHeight="1">
      <c r="A144" s="20" t="s">
        <v>344</v>
      </c>
      <c r="B144" s="21"/>
      <c r="C144" s="30">
        <f>SUM(E144:O144)</f>
        <v>302188</v>
      </c>
      <c r="D144" s="20"/>
      <c r="E144" s="45">
        <f>SUM(E140:E143)</f>
        <v>276441</v>
      </c>
      <c r="F144" s="20"/>
      <c r="G144" s="45">
        <f>SUM(G140:G143)</f>
        <v>0</v>
      </c>
      <c r="H144" s="20"/>
      <c r="I144" s="45">
        <f>SUM(I140:I143)</f>
        <v>8797</v>
      </c>
      <c r="J144" s="20"/>
      <c r="K144" s="45">
        <f>SUM(K140:K143)</f>
        <v>6867</v>
      </c>
      <c r="L144" s="20"/>
      <c r="M144" s="45">
        <f>SUM(M140:M143)</f>
        <v>10083</v>
      </c>
      <c r="N144" s="20"/>
      <c r="O144" s="45">
        <f>SUM(O140:O143)</f>
        <v>0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7" customFormat="1" ht="14.25" customHeight="1">
      <c r="A145" s="20"/>
      <c r="B145" s="21"/>
      <c r="C145" s="44"/>
      <c r="D145" s="20"/>
      <c r="E145" s="29"/>
      <c r="F145" s="20"/>
      <c r="G145" s="29"/>
      <c r="H145" s="20"/>
      <c r="I145" s="29"/>
      <c r="J145" s="20"/>
      <c r="K145" s="29"/>
      <c r="L145" s="20"/>
      <c r="M145" s="29"/>
      <c r="N145" s="20"/>
      <c r="O145" s="29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7" customFormat="1" ht="14.25" customHeight="1">
      <c r="A146" s="20" t="s">
        <v>255</v>
      </c>
      <c r="B146" s="21" t="s">
        <v>10</v>
      </c>
      <c r="C146" s="20" t="s">
        <v>10</v>
      </c>
      <c r="D146" s="20"/>
      <c r="E146" s="20" t="s">
        <v>10</v>
      </c>
      <c r="F146" s="20" t="s">
        <v>10</v>
      </c>
      <c r="G146" s="20" t="s">
        <v>10</v>
      </c>
      <c r="H146" s="20" t="s">
        <v>10</v>
      </c>
      <c r="I146" s="20" t="s">
        <v>10</v>
      </c>
      <c r="J146" s="20" t="s">
        <v>10</v>
      </c>
      <c r="K146" s="20" t="s">
        <v>10</v>
      </c>
      <c r="L146" s="20" t="s">
        <v>10</v>
      </c>
      <c r="M146" s="20" t="s">
        <v>10</v>
      </c>
      <c r="N146" s="20" t="s">
        <v>10</v>
      </c>
      <c r="O146" s="20" t="s">
        <v>10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7" customFormat="1" ht="13.5" customHeight="1">
      <c r="A147" s="20" t="s">
        <v>71</v>
      </c>
      <c r="B147" s="21" t="s">
        <v>10</v>
      </c>
      <c r="C147" s="20">
        <f>SUM(E147:O147)</f>
        <v>204433</v>
      </c>
      <c r="D147" s="20"/>
      <c r="E147" s="20">
        <v>138113</v>
      </c>
      <c r="F147" s="20"/>
      <c r="G147" s="20">
        <v>15830</v>
      </c>
      <c r="H147" s="20"/>
      <c r="I147" s="20">
        <v>39047</v>
      </c>
      <c r="J147" s="20"/>
      <c r="K147" s="20">
        <v>140</v>
      </c>
      <c r="L147" s="20"/>
      <c r="M147" s="20">
        <v>11303</v>
      </c>
      <c r="N147" s="20"/>
      <c r="O147" s="24">
        <v>0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7" customFormat="1" ht="14.25" customHeight="1">
      <c r="A148" s="20" t="s">
        <v>87</v>
      </c>
      <c r="B148" s="21" t="s">
        <v>10</v>
      </c>
      <c r="C148" s="20">
        <f>SUM(E148:O148)</f>
        <v>48398</v>
      </c>
      <c r="D148" s="20"/>
      <c r="E148" s="20">
        <v>4490</v>
      </c>
      <c r="F148" s="20"/>
      <c r="G148" s="20">
        <v>15106</v>
      </c>
      <c r="H148" s="20"/>
      <c r="I148" s="20">
        <v>727</v>
      </c>
      <c r="J148" s="20"/>
      <c r="K148" s="20">
        <v>5524</v>
      </c>
      <c r="L148" s="20"/>
      <c r="M148" s="20">
        <v>22551</v>
      </c>
      <c r="N148" s="20"/>
      <c r="O148" s="20">
        <v>0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7" customFormat="1" ht="13.5" customHeight="1">
      <c r="A149" s="20" t="s">
        <v>307</v>
      </c>
      <c r="B149" s="21" t="s">
        <v>10</v>
      </c>
      <c r="C149" s="20">
        <f>SUM(E149:O149)</f>
        <v>6326824</v>
      </c>
      <c r="D149" s="20"/>
      <c r="E149" s="24">
        <v>4743961</v>
      </c>
      <c r="F149" s="20"/>
      <c r="G149" s="20">
        <v>164903</v>
      </c>
      <c r="H149" s="20"/>
      <c r="I149" s="24">
        <v>1134395</v>
      </c>
      <c r="J149" s="20"/>
      <c r="K149" s="20">
        <v>22676</v>
      </c>
      <c r="L149" s="20"/>
      <c r="M149" s="20">
        <v>216591</v>
      </c>
      <c r="N149" s="20"/>
      <c r="O149" s="24">
        <v>44298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7" customFormat="1" ht="14.25" customHeight="1">
      <c r="A150" s="20" t="s">
        <v>292</v>
      </c>
      <c r="B150" s="21" t="s">
        <v>10</v>
      </c>
      <c r="C150" s="25">
        <f>SUM(E150:O150)</f>
        <v>2202821</v>
      </c>
      <c r="D150" s="20"/>
      <c r="E150" s="25">
        <v>1614915</v>
      </c>
      <c r="F150" s="20"/>
      <c r="G150" s="25">
        <v>54406</v>
      </c>
      <c r="H150" s="20"/>
      <c r="I150" s="25">
        <v>379213</v>
      </c>
      <c r="J150" s="20"/>
      <c r="K150" s="25">
        <v>26469</v>
      </c>
      <c r="L150" s="20"/>
      <c r="M150" s="25">
        <v>121833</v>
      </c>
      <c r="N150" s="20"/>
      <c r="O150" s="25">
        <v>5985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7" customFormat="1" ht="13.5" customHeight="1">
      <c r="A151" s="20" t="s">
        <v>193</v>
      </c>
      <c r="B151" s="21" t="s">
        <v>10</v>
      </c>
      <c r="C151" s="25">
        <f>SUM(E151:O151)</f>
        <v>8782476</v>
      </c>
      <c r="D151" s="20"/>
      <c r="E151" s="25">
        <f>SUM(E147:E150)</f>
        <v>6501479</v>
      </c>
      <c r="F151" s="20"/>
      <c r="G151" s="25">
        <f>SUM(G147:G150)</f>
        <v>250245</v>
      </c>
      <c r="H151" s="20"/>
      <c r="I151" s="25">
        <f>SUM(I147:I150)</f>
        <v>1553382</v>
      </c>
      <c r="J151" s="20"/>
      <c r="K151" s="25">
        <f>SUM(K147:K150)</f>
        <v>54809</v>
      </c>
      <c r="L151" s="20"/>
      <c r="M151" s="25">
        <f>SUM(M147:M150)</f>
        <v>372278</v>
      </c>
      <c r="N151" s="20"/>
      <c r="O151" s="25">
        <f>SUM(O147:O150)</f>
        <v>50283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7" customFormat="1" ht="14.25" customHeight="1">
      <c r="A152" s="20"/>
      <c r="B152" s="21"/>
      <c r="C152" s="29"/>
      <c r="D152" s="20"/>
      <c r="E152" s="29"/>
      <c r="F152" s="20"/>
      <c r="G152" s="29"/>
      <c r="H152" s="20"/>
      <c r="I152" s="29"/>
      <c r="J152" s="20"/>
      <c r="K152" s="29"/>
      <c r="L152" s="20"/>
      <c r="M152" s="29"/>
      <c r="N152" s="20"/>
      <c r="O152" s="29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7" customFormat="1" ht="13.5" customHeight="1">
      <c r="A153" s="20" t="s">
        <v>256</v>
      </c>
      <c r="B153" s="21"/>
      <c r="C153" s="29"/>
      <c r="D153" s="20"/>
      <c r="E153" s="29"/>
      <c r="F153" s="20"/>
      <c r="G153" s="29"/>
      <c r="H153" s="20"/>
      <c r="I153" s="29"/>
      <c r="J153" s="20"/>
      <c r="K153" s="29"/>
      <c r="L153" s="20"/>
      <c r="M153" s="29"/>
      <c r="N153" s="20"/>
      <c r="O153" s="29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7" customFormat="1" ht="14.25" customHeight="1">
      <c r="A154" s="20" t="s">
        <v>232</v>
      </c>
      <c r="B154" s="21"/>
      <c r="C154" s="25">
        <f>SUM(E154:O154)</f>
        <v>4148421</v>
      </c>
      <c r="D154" s="20"/>
      <c r="E154" s="25">
        <v>1971991</v>
      </c>
      <c r="F154" s="20"/>
      <c r="G154" s="25">
        <v>189355</v>
      </c>
      <c r="H154" s="20"/>
      <c r="I154" s="25">
        <v>558457</v>
      </c>
      <c r="J154" s="20"/>
      <c r="K154" s="25">
        <v>106315</v>
      </c>
      <c r="L154" s="20"/>
      <c r="M154" s="25">
        <v>1224214</v>
      </c>
      <c r="N154" s="20"/>
      <c r="O154" s="25">
        <v>98089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7" customFormat="1" ht="13.5" customHeight="1">
      <c r="A155" s="20"/>
      <c r="B155" s="2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7" customFormat="1" ht="14.25" customHeight="1">
      <c r="A156" s="20" t="s">
        <v>73</v>
      </c>
      <c r="B156" s="21" t="s">
        <v>10</v>
      </c>
      <c r="C156" s="25">
        <f>SUM(E156:O156)</f>
        <v>1837587</v>
      </c>
      <c r="D156" s="20"/>
      <c r="E156" s="25">
        <v>1230171</v>
      </c>
      <c r="F156" s="20"/>
      <c r="G156" s="25">
        <v>117289</v>
      </c>
      <c r="H156" s="20"/>
      <c r="I156" s="25">
        <v>344237</v>
      </c>
      <c r="J156" s="20"/>
      <c r="K156" s="25">
        <v>34188</v>
      </c>
      <c r="L156" s="20"/>
      <c r="M156" s="25">
        <v>109720</v>
      </c>
      <c r="N156" s="20"/>
      <c r="O156" s="25">
        <v>1982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7" customFormat="1" ht="13.5" customHeight="1">
      <c r="A157" s="20"/>
      <c r="B157" s="21" t="s">
        <v>10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7" customFormat="1" ht="14.25" customHeight="1">
      <c r="A158" s="20" t="s">
        <v>276</v>
      </c>
      <c r="B158" s="21"/>
      <c r="C158" s="25">
        <f>SUM(E158:O158)</f>
        <v>671519</v>
      </c>
      <c r="D158" s="20"/>
      <c r="E158" s="25">
        <v>492236</v>
      </c>
      <c r="F158" s="20"/>
      <c r="G158" s="25">
        <v>14061</v>
      </c>
      <c r="H158" s="20"/>
      <c r="I158" s="25">
        <v>134128</v>
      </c>
      <c r="J158" s="20"/>
      <c r="K158" s="25">
        <v>0</v>
      </c>
      <c r="L158" s="20"/>
      <c r="M158" s="25">
        <v>23068</v>
      </c>
      <c r="N158" s="20"/>
      <c r="O158" s="25">
        <v>8026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7" customFormat="1" ht="13.5" customHeight="1">
      <c r="A159" s="20"/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7" customFormat="1" ht="14.25" customHeight="1">
      <c r="A160" s="20" t="s">
        <v>74</v>
      </c>
      <c r="B160" s="21" t="s">
        <v>10</v>
      </c>
      <c r="C160" s="25">
        <f>SUM(E160:O160)</f>
        <v>3779279</v>
      </c>
      <c r="D160" s="20"/>
      <c r="E160" s="25">
        <v>2993399</v>
      </c>
      <c r="F160" s="20"/>
      <c r="G160" s="25">
        <v>32076</v>
      </c>
      <c r="H160" s="20"/>
      <c r="I160" s="25">
        <v>753529</v>
      </c>
      <c r="J160" s="20"/>
      <c r="K160" s="26">
        <v>0</v>
      </c>
      <c r="L160" s="20"/>
      <c r="M160" s="26">
        <v>275</v>
      </c>
      <c r="N160" s="20"/>
      <c r="O160" s="26">
        <v>0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7" customFormat="1" ht="13.5" customHeight="1">
      <c r="A161" s="20"/>
      <c r="B161" s="21" t="s">
        <v>10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4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7" customFormat="1" ht="14.25" customHeight="1">
      <c r="A162" s="20" t="s">
        <v>75</v>
      </c>
      <c r="B162" s="21" t="s">
        <v>10</v>
      </c>
      <c r="C162" s="25">
        <f>SUM(E162:O162)</f>
        <v>5400</v>
      </c>
      <c r="D162" s="20"/>
      <c r="E162" s="26">
        <v>0</v>
      </c>
      <c r="F162" s="20"/>
      <c r="G162" s="26">
        <v>0</v>
      </c>
      <c r="H162" s="20"/>
      <c r="I162" s="26">
        <v>0</v>
      </c>
      <c r="J162" s="20"/>
      <c r="K162" s="26">
        <v>0</v>
      </c>
      <c r="L162" s="20"/>
      <c r="M162" s="25">
        <v>5400</v>
      </c>
      <c r="N162" s="20"/>
      <c r="O162" s="26">
        <v>0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7" customFormat="1" ht="13.5" customHeight="1">
      <c r="A163" s="20"/>
      <c r="B163" s="21" t="s">
        <v>10</v>
      </c>
      <c r="C163" s="20"/>
      <c r="D163" s="20"/>
      <c r="E163" s="24"/>
      <c r="F163" s="20"/>
      <c r="G163" s="20"/>
      <c r="H163" s="20"/>
      <c r="I163" s="20"/>
      <c r="J163" s="20"/>
      <c r="K163" s="24"/>
      <c r="L163" s="20"/>
      <c r="M163" s="20"/>
      <c r="N163" s="20"/>
      <c r="O163" s="24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7" customFormat="1" ht="14.25" customHeight="1">
      <c r="A164" s="20" t="s">
        <v>257</v>
      </c>
      <c r="B164" s="21" t="s">
        <v>10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7" customFormat="1" ht="13.5" customHeight="1">
      <c r="A165" s="20" t="s">
        <v>76</v>
      </c>
      <c r="B165" s="21" t="s">
        <v>10</v>
      </c>
      <c r="C165" s="20">
        <f aca="true" t="shared" si="7" ref="C165:C173">SUM(E165:O165)</f>
        <v>6621450</v>
      </c>
      <c r="D165" s="20"/>
      <c r="E165" s="20">
        <v>4498980</v>
      </c>
      <c r="F165" s="20"/>
      <c r="G165" s="20">
        <v>199037</v>
      </c>
      <c r="H165" s="20"/>
      <c r="I165" s="20">
        <v>1419091</v>
      </c>
      <c r="J165" s="20"/>
      <c r="K165" s="20">
        <v>85368</v>
      </c>
      <c r="L165" s="20"/>
      <c r="M165" s="20">
        <v>376810</v>
      </c>
      <c r="N165" s="20"/>
      <c r="O165" s="20">
        <v>42164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7" customFormat="1" ht="14.25" customHeight="1">
      <c r="A166" s="20" t="s">
        <v>77</v>
      </c>
      <c r="B166" s="21" t="s">
        <v>10</v>
      </c>
      <c r="C166" s="20">
        <f t="shared" si="7"/>
        <v>2025312</v>
      </c>
      <c r="D166" s="20"/>
      <c r="E166" s="20">
        <v>1193905</v>
      </c>
      <c r="F166" s="20"/>
      <c r="G166" s="20">
        <v>185654</v>
      </c>
      <c r="H166" s="20"/>
      <c r="I166" s="20">
        <v>409853</v>
      </c>
      <c r="J166" s="20"/>
      <c r="K166" s="20">
        <v>16965</v>
      </c>
      <c r="L166" s="20"/>
      <c r="M166" s="20">
        <v>195819</v>
      </c>
      <c r="N166" s="20"/>
      <c r="O166" s="20">
        <v>23116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7" customFormat="1" ht="13.5" customHeight="1">
      <c r="A167" s="20" t="s">
        <v>78</v>
      </c>
      <c r="B167" s="21" t="s">
        <v>10</v>
      </c>
      <c r="C167" s="20">
        <f t="shared" si="7"/>
        <v>33581</v>
      </c>
      <c r="D167" s="20"/>
      <c r="E167" s="20">
        <v>4750</v>
      </c>
      <c r="F167" s="20"/>
      <c r="G167" s="24">
        <v>1390</v>
      </c>
      <c r="H167" s="20"/>
      <c r="I167" s="20">
        <v>1431</v>
      </c>
      <c r="J167" s="20"/>
      <c r="K167" s="24">
        <v>852</v>
      </c>
      <c r="L167" s="20"/>
      <c r="M167" s="20">
        <v>25158</v>
      </c>
      <c r="N167" s="20"/>
      <c r="O167" s="24">
        <v>0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7" customFormat="1" ht="14.25" customHeight="1">
      <c r="A168" s="20" t="s">
        <v>26</v>
      </c>
      <c r="B168" s="21" t="s">
        <v>10</v>
      </c>
      <c r="C168" s="20">
        <f t="shared" si="7"/>
        <v>840355</v>
      </c>
      <c r="D168" s="20"/>
      <c r="E168" s="24">
        <v>632678</v>
      </c>
      <c r="F168" s="20"/>
      <c r="G168" s="24">
        <v>8759</v>
      </c>
      <c r="H168" s="20"/>
      <c r="I168" s="24">
        <v>110237</v>
      </c>
      <c r="J168" s="20"/>
      <c r="K168" s="24">
        <v>7</v>
      </c>
      <c r="L168" s="20"/>
      <c r="M168" s="20">
        <v>63526</v>
      </c>
      <c r="N168" s="20"/>
      <c r="O168" s="24">
        <v>25148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7" customFormat="1" ht="13.5" customHeight="1">
      <c r="A169" s="20" t="s">
        <v>79</v>
      </c>
      <c r="B169" s="21" t="s">
        <v>10</v>
      </c>
      <c r="C169" s="20">
        <f t="shared" si="7"/>
        <v>681745</v>
      </c>
      <c r="D169" s="20"/>
      <c r="E169" s="20">
        <v>193279</v>
      </c>
      <c r="F169" s="20"/>
      <c r="G169" s="20">
        <v>434033</v>
      </c>
      <c r="H169" s="20"/>
      <c r="I169" s="20">
        <v>189287</v>
      </c>
      <c r="J169" s="20"/>
      <c r="K169" s="24">
        <v>0</v>
      </c>
      <c r="L169" s="20"/>
      <c r="M169" s="20">
        <v>-153742</v>
      </c>
      <c r="N169" s="20"/>
      <c r="O169" s="24">
        <v>18888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7" customFormat="1" ht="14.25" customHeight="1">
      <c r="A170" s="20" t="s">
        <v>80</v>
      </c>
      <c r="B170" s="21" t="s">
        <v>10</v>
      </c>
      <c r="C170" s="20">
        <f t="shared" si="7"/>
        <v>2880464</v>
      </c>
      <c r="D170" s="20"/>
      <c r="E170" s="20">
        <v>1479038</v>
      </c>
      <c r="F170" s="20"/>
      <c r="G170" s="20">
        <v>311456</v>
      </c>
      <c r="H170" s="20"/>
      <c r="I170" s="20">
        <v>510717</v>
      </c>
      <c r="J170" s="20"/>
      <c r="K170" s="20">
        <v>17565</v>
      </c>
      <c r="L170" s="20"/>
      <c r="M170" s="20">
        <v>154649</v>
      </c>
      <c r="N170" s="20"/>
      <c r="O170" s="20">
        <v>407039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7" customFormat="1" ht="13.5" customHeight="1">
      <c r="A171" s="20" t="s">
        <v>81</v>
      </c>
      <c r="B171" s="21" t="s">
        <v>10</v>
      </c>
      <c r="C171" s="20">
        <f t="shared" si="7"/>
        <v>9887177</v>
      </c>
      <c r="D171" s="20"/>
      <c r="E171" s="20">
        <v>2877799</v>
      </c>
      <c r="F171" s="20"/>
      <c r="G171" s="20">
        <v>1626555</v>
      </c>
      <c r="H171" s="20"/>
      <c r="I171" s="20">
        <v>1195221</v>
      </c>
      <c r="J171" s="20"/>
      <c r="K171" s="20">
        <v>33675</v>
      </c>
      <c r="L171" s="20"/>
      <c r="M171" s="20">
        <v>3640689</v>
      </c>
      <c r="N171" s="20"/>
      <c r="O171" s="20">
        <v>513238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7" customFormat="1" ht="14.25" customHeight="1">
      <c r="A172" s="20" t="s">
        <v>82</v>
      </c>
      <c r="B172" s="21" t="s">
        <v>10</v>
      </c>
      <c r="C172" s="25">
        <f t="shared" si="7"/>
        <v>16741</v>
      </c>
      <c r="D172" s="20"/>
      <c r="E172" s="25">
        <v>12862</v>
      </c>
      <c r="F172" s="20"/>
      <c r="G172" s="26">
        <v>0</v>
      </c>
      <c r="H172" s="20"/>
      <c r="I172" s="25">
        <v>3879</v>
      </c>
      <c r="J172" s="20"/>
      <c r="K172" s="26">
        <v>0</v>
      </c>
      <c r="L172" s="20"/>
      <c r="M172" s="26">
        <v>0</v>
      </c>
      <c r="N172" s="20"/>
      <c r="O172" s="26">
        <v>0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7" customFormat="1" ht="13.5" customHeight="1">
      <c r="A173" s="20" t="s">
        <v>191</v>
      </c>
      <c r="B173" s="21" t="s">
        <v>10</v>
      </c>
      <c r="C173" s="25">
        <f t="shared" si="7"/>
        <v>22986825</v>
      </c>
      <c r="D173" s="20"/>
      <c r="E173" s="25">
        <f>SUM(E165:E172)</f>
        <v>10893291</v>
      </c>
      <c r="F173" s="20"/>
      <c r="G173" s="25">
        <f>SUM(G165:G172)</f>
        <v>2766884</v>
      </c>
      <c r="H173" s="20"/>
      <c r="I173" s="25">
        <f>SUM(I165:I172)</f>
        <v>3839716</v>
      </c>
      <c r="J173" s="20"/>
      <c r="K173" s="25">
        <f>SUM(K165:K172)</f>
        <v>154432</v>
      </c>
      <c r="L173" s="20"/>
      <c r="M173" s="25">
        <f>SUM(M165:M172)</f>
        <v>4302909</v>
      </c>
      <c r="N173" s="20"/>
      <c r="O173" s="25">
        <f>SUM(O165:O172)</f>
        <v>1029593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7" customFormat="1" ht="14.25" customHeight="1">
      <c r="A174" s="20"/>
      <c r="B174" s="21" t="s">
        <v>10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7" customFormat="1" ht="13.5" customHeight="1">
      <c r="A175" s="20" t="s">
        <v>192</v>
      </c>
      <c r="B175" s="21" t="s">
        <v>10</v>
      </c>
      <c r="C175" s="25">
        <f>SUM(E175:O175)</f>
        <v>184950296</v>
      </c>
      <c r="D175" s="20"/>
      <c r="E175" s="25">
        <f>SUM(E173+E162+E160+E156+E154+E151+E137+E135+E129+E127+E125+E123+E112+E106+E97+E95+E88+E86+E73+E64+E43+E35+E16+E158+E133+E144+E131)</f>
        <v>123698765</v>
      </c>
      <c r="F175" s="29"/>
      <c r="G175" s="25">
        <f>SUM(G173+G162+G160+G156+G154+G151+G137+G135+G129+G127+G125+G123+G112+G106+G97+G95+G88+G86+G73+G64+G43+G35+G16+G158+G133+G144+G131)</f>
        <v>9443261</v>
      </c>
      <c r="H175" s="29"/>
      <c r="I175" s="25">
        <f>SUM(I173+I162+I160+I156+I154+I151+I137+I135+I129+I127+I125+I123+I112+I106+I97+I95+I88+I86+I73+I64+I43+I35+I16+I158+I133+I144+I131)</f>
        <v>32265270</v>
      </c>
      <c r="J175" s="29"/>
      <c r="K175" s="25">
        <f>SUM(K173+K162+K160+K156+K154+K151+K137+K135+K129+K127+K125+K123+K112+K106+K97+K95+K88+K86+K73+K64+K43+K35+K16+K158+K133+K144+K131)</f>
        <v>1679035</v>
      </c>
      <c r="L175" s="29"/>
      <c r="M175" s="25">
        <f>SUM(M173+M162+M160+M156+M154+M151+M137+M135+M129+M127+M125+M123+M112+M106+M97+M95+M88+M86+M73+M64+M43+M35+M16+M158+M133+M144+M131)</f>
        <v>15862270</v>
      </c>
      <c r="N175" s="29"/>
      <c r="O175" s="25">
        <f>SUM(O173+O162+O160+O156+O154+O151+O137+O135+O129+O127+O125+O123+O112+O106+O97+O95+O88+O86+O73+O64+O43+O35+O16+O158+O133+O144+O131)</f>
        <v>2001695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7" customFormat="1" ht="14.25" customHeight="1">
      <c r="A176" s="20"/>
      <c r="B176" s="21" t="s">
        <v>10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5" t="s">
        <v>11</v>
      </c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7" customFormat="1" ht="13.5" customHeight="1">
      <c r="A177" s="20" t="s">
        <v>12</v>
      </c>
      <c r="B177" s="21" t="s">
        <v>10</v>
      </c>
      <c r="C177" s="20" t="s">
        <v>11</v>
      </c>
      <c r="D177" s="20"/>
      <c r="E177" s="20" t="s">
        <v>11</v>
      </c>
      <c r="F177" s="20" t="s">
        <v>11</v>
      </c>
      <c r="G177" s="20" t="s">
        <v>11</v>
      </c>
      <c r="H177" s="20" t="s">
        <v>11</v>
      </c>
      <c r="I177" s="20" t="s">
        <v>11</v>
      </c>
      <c r="J177" s="20" t="s">
        <v>11</v>
      </c>
      <c r="K177" s="20" t="s">
        <v>11</v>
      </c>
      <c r="L177" s="20" t="s">
        <v>11</v>
      </c>
      <c r="M177" s="20" t="s">
        <v>11</v>
      </c>
      <c r="N177" s="20" t="s">
        <v>11</v>
      </c>
      <c r="O177" s="20" t="s">
        <v>11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7" customFormat="1" ht="14.25" customHeight="1">
      <c r="A178" s="20" t="s">
        <v>247</v>
      </c>
      <c r="B178" s="21" t="s">
        <v>10</v>
      </c>
      <c r="C178" s="20" t="s">
        <v>11</v>
      </c>
      <c r="D178" s="20"/>
      <c r="E178" s="20" t="s">
        <v>11</v>
      </c>
      <c r="F178" s="20" t="s">
        <v>11</v>
      </c>
      <c r="G178" s="20" t="s">
        <v>11</v>
      </c>
      <c r="H178" s="20" t="s">
        <v>11</v>
      </c>
      <c r="I178" s="20" t="s">
        <v>11</v>
      </c>
      <c r="J178" s="20" t="s">
        <v>11</v>
      </c>
      <c r="K178" s="20" t="s">
        <v>11</v>
      </c>
      <c r="L178" s="20" t="s">
        <v>11</v>
      </c>
      <c r="M178" s="20" t="s">
        <v>11</v>
      </c>
      <c r="N178" s="20" t="s">
        <v>11</v>
      </c>
      <c r="O178" s="20" t="s">
        <v>11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7" customFormat="1" ht="13.5" customHeight="1">
      <c r="A179" s="20" t="s">
        <v>288</v>
      </c>
      <c r="B179" s="21"/>
      <c r="C179" s="20">
        <f aca="true" t="shared" si="8" ref="C179:C185">SUM(E179:O179)</f>
        <v>28763</v>
      </c>
      <c r="D179" s="20"/>
      <c r="E179" s="20">
        <v>22557</v>
      </c>
      <c r="F179" s="20"/>
      <c r="G179" s="20">
        <v>0</v>
      </c>
      <c r="H179" s="20"/>
      <c r="I179" s="20">
        <v>6206</v>
      </c>
      <c r="J179" s="20"/>
      <c r="K179" s="20">
        <v>0</v>
      </c>
      <c r="L179" s="20"/>
      <c r="M179" s="20">
        <v>0</v>
      </c>
      <c r="N179" s="20"/>
      <c r="O179" s="20">
        <v>0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7" customFormat="1" ht="14.25" customHeight="1">
      <c r="A180" s="20" t="s">
        <v>16</v>
      </c>
      <c r="B180" s="21"/>
      <c r="C180" s="20">
        <f t="shared" si="8"/>
        <v>30104</v>
      </c>
      <c r="D180" s="20"/>
      <c r="E180" s="20">
        <v>23608</v>
      </c>
      <c r="F180" s="20"/>
      <c r="G180" s="20">
        <v>0</v>
      </c>
      <c r="H180" s="20"/>
      <c r="I180" s="20">
        <v>6496</v>
      </c>
      <c r="J180" s="20"/>
      <c r="K180" s="20">
        <v>0</v>
      </c>
      <c r="L180" s="20"/>
      <c r="M180" s="20">
        <v>0</v>
      </c>
      <c r="N180" s="20"/>
      <c r="O180" s="20">
        <v>0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7" customFormat="1" ht="13.5" customHeight="1">
      <c r="A181" s="20" t="s">
        <v>22</v>
      </c>
      <c r="B181" s="21"/>
      <c r="C181" s="20">
        <f t="shared" si="8"/>
        <v>27500</v>
      </c>
      <c r="D181" s="20"/>
      <c r="E181" s="24">
        <v>21566</v>
      </c>
      <c r="F181" s="20"/>
      <c r="G181" s="24">
        <v>0</v>
      </c>
      <c r="H181" s="20"/>
      <c r="I181" s="24">
        <v>5934</v>
      </c>
      <c r="J181" s="20"/>
      <c r="K181" s="24">
        <v>0</v>
      </c>
      <c r="L181" s="20"/>
      <c r="M181" s="24">
        <v>0</v>
      </c>
      <c r="N181" s="20"/>
      <c r="O181" s="24">
        <v>0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7" customFormat="1" ht="14.25" customHeight="1">
      <c r="A182" s="20" t="s">
        <v>25</v>
      </c>
      <c r="B182" s="21" t="s">
        <v>10</v>
      </c>
      <c r="C182" s="20">
        <f t="shared" si="8"/>
        <v>206853</v>
      </c>
      <c r="D182" s="20"/>
      <c r="E182" s="20">
        <v>116193</v>
      </c>
      <c r="F182" s="20"/>
      <c r="G182" s="24">
        <v>703</v>
      </c>
      <c r="H182" s="20"/>
      <c r="I182" s="20">
        <v>21393</v>
      </c>
      <c r="J182" s="20"/>
      <c r="K182" s="24">
        <v>12860</v>
      </c>
      <c r="L182" s="20"/>
      <c r="M182" s="24">
        <v>46222</v>
      </c>
      <c r="N182" s="20"/>
      <c r="O182" s="24">
        <v>9482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7" customFormat="1" ht="14.25" customHeight="1">
      <c r="A183" s="20" t="s">
        <v>345</v>
      </c>
      <c r="B183" s="21"/>
      <c r="C183" s="20">
        <f t="shared" si="8"/>
        <v>14</v>
      </c>
      <c r="D183" s="20"/>
      <c r="E183" s="20">
        <v>0</v>
      </c>
      <c r="F183" s="20"/>
      <c r="G183" s="24">
        <v>0</v>
      </c>
      <c r="H183" s="20"/>
      <c r="I183" s="20">
        <v>0</v>
      </c>
      <c r="J183" s="20"/>
      <c r="K183" s="24">
        <v>0</v>
      </c>
      <c r="L183" s="20"/>
      <c r="M183" s="24">
        <v>14</v>
      </c>
      <c r="N183" s="20"/>
      <c r="O183" s="24">
        <v>0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7" customFormat="1" ht="14.25" customHeight="1">
      <c r="A184" s="20" t="s">
        <v>220</v>
      </c>
      <c r="B184" s="21"/>
      <c r="C184" s="20">
        <f t="shared" si="8"/>
        <v>13</v>
      </c>
      <c r="D184" s="20"/>
      <c r="E184" s="20">
        <v>0</v>
      </c>
      <c r="F184" s="20"/>
      <c r="G184" s="24">
        <v>0</v>
      </c>
      <c r="H184" s="20"/>
      <c r="I184" s="20">
        <v>0</v>
      </c>
      <c r="J184" s="20"/>
      <c r="K184" s="24">
        <v>0</v>
      </c>
      <c r="L184" s="20"/>
      <c r="M184" s="24">
        <v>13</v>
      </c>
      <c r="N184" s="20"/>
      <c r="O184" s="24">
        <v>0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7" customFormat="1" ht="13.5" customHeight="1">
      <c r="A185" s="20" t="s">
        <v>200</v>
      </c>
      <c r="B185" s="21" t="s">
        <v>10</v>
      </c>
      <c r="C185" s="27">
        <f t="shared" si="8"/>
        <v>293247</v>
      </c>
      <c r="D185" s="20"/>
      <c r="E185" s="27">
        <f>SUM(E179:E184)</f>
        <v>183924</v>
      </c>
      <c r="F185" s="20" t="str">
        <f>IF(SUM(F181:F182)=0,"        --",(SUM(F181:F182)))</f>
        <v>        --</v>
      </c>
      <c r="G185" s="27">
        <f>SUM(G179:G184)</f>
        <v>703</v>
      </c>
      <c r="H185" s="20"/>
      <c r="I185" s="27">
        <f>SUM(I179:I184)</f>
        <v>40029</v>
      </c>
      <c r="J185" s="20"/>
      <c r="K185" s="27">
        <f>SUM(K179:K184)</f>
        <v>12860</v>
      </c>
      <c r="L185" s="20"/>
      <c r="M185" s="27">
        <f>SUM(M179:M184)</f>
        <v>46249</v>
      </c>
      <c r="N185" s="20"/>
      <c r="O185" s="27">
        <f>SUM(O179:O184)</f>
        <v>9482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7" customFormat="1" ht="14.25" customHeight="1">
      <c r="A186" s="20"/>
      <c r="B186" s="21"/>
      <c r="C186" s="29"/>
      <c r="D186" s="20"/>
      <c r="E186" s="29"/>
      <c r="F186" s="20"/>
      <c r="G186" s="29"/>
      <c r="H186" s="20"/>
      <c r="I186" s="29"/>
      <c r="J186" s="20"/>
      <c r="K186" s="29"/>
      <c r="L186" s="20"/>
      <c r="M186" s="29"/>
      <c r="N186" s="20"/>
      <c r="O186" s="29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7" customFormat="1" ht="13.5" customHeight="1">
      <c r="A187" s="20" t="s">
        <v>248</v>
      </c>
      <c r="B187" s="21" t="s">
        <v>10</v>
      </c>
      <c r="C187" s="20" t="s">
        <v>10</v>
      </c>
      <c r="D187" s="20"/>
      <c r="E187" s="20" t="s">
        <v>10</v>
      </c>
      <c r="F187" s="20" t="s">
        <v>10</v>
      </c>
      <c r="G187" s="20" t="s">
        <v>10</v>
      </c>
      <c r="H187" s="20" t="s">
        <v>10</v>
      </c>
      <c r="I187" s="20" t="s">
        <v>10</v>
      </c>
      <c r="J187" s="20" t="s">
        <v>10</v>
      </c>
      <c r="K187" s="20" t="s">
        <v>10</v>
      </c>
      <c r="L187" s="20" t="s">
        <v>10</v>
      </c>
      <c r="M187" s="20" t="s">
        <v>10</v>
      </c>
      <c r="N187" s="20" t="s">
        <v>10</v>
      </c>
      <c r="O187" s="20" t="s">
        <v>10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7" customFormat="1" ht="14.25" customHeight="1">
      <c r="A188" s="20" t="s">
        <v>59</v>
      </c>
      <c r="B188" s="21" t="s">
        <v>10</v>
      </c>
      <c r="C188" s="20">
        <f>SUM(E188:O188)</f>
        <v>13389</v>
      </c>
      <c r="D188" s="20"/>
      <c r="E188" s="20">
        <v>10500</v>
      </c>
      <c r="F188" s="20"/>
      <c r="G188" s="24">
        <v>0</v>
      </c>
      <c r="H188" s="20"/>
      <c r="I188" s="20">
        <v>2889</v>
      </c>
      <c r="J188" s="20"/>
      <c r="K188" s="24">
        <v>0</v>
      </c>
      <c r="L188" s="20"/>
      <c r="M188" s="24">
        <v>0</v>
      </c>
      <c r="N188" s="20"/>
      <c r="O188" s="24">
        <v>0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7" customFormat="1" ht="14.25" customHeight="1">
      <c r="A189" s="20" t="s">
        <v>60</v>
      </c>
      <c r="B189" s="21"/>
      <c r="C189" s="20">
        <f>SUM(E189:O189)</f>
        <v>22344</v>
      </c>
      <c r="D189" s="20"/>
      <c r="E189" s="20">
        <v>17523</v>
      </c>
      <c r="F189" s="20"/>
      <c r="G189" s="24">
        <v>0</v>
      </c>
      <c r="H189" s="20"/>
      <c r="I189" s="20">
        <v>4821</v>
      </c>
      <c r="J189" s="20"/>
      <c r="K189" s="24">
        <v>0</v>
      </c>
      <c r="L189" s="20"/>
      <c r="M189" s="24">
        <v>0</v>
      </c>
      <c r="N189" s="20"/>
      <c r="O189" s="24">
        <v>0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7" customFormat="1" ht="14.25" customHeight="1">
      <c r="A190" s="20" t="s">
        <v>91</v>
      </c>
      <c r="B190" s="21" t="s">
        <v>10</v>
      </c>
      <c r="C190" s="25">
        <f>SUM(E190:O190)</f>
        <v>71087</v>
      </c>
      <c r="D190" s="20"/>
      <c r="E190" s="25">
        <v>0</v>
      </c>
      <c r="F190" s="20"/>
      <c r="G190" s="25">
        <v>21806</v>
      </c>
      <c r="H190" s="20"/>
      <c r="I190" s="25">
        <v>580</v>
      </c>
      <c r="J190" s="20"/>
      <c r="K190" s="26">
        <v>0</v>
      </c>
      <c r="L190" s="20"/>
      <c r="M190" s="25">
        <v>47679</v>
      </c>
      <c r="N190" s="20"/>
      <c r="O190" s="26">
        <v>1022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7" customFormat="1" ht="13.5" customHeight="1">
      <c r="A191" s="20" t="s">
        <v>224</v>
      </c>
      <c r="B191" s="21" t="s">
        <v>10</v>
      </c>
      <c r="C191" s="25">
        <f>SUM(C188:C190)</f>
        <v>106820</v>
      </c>
      <c r="D191" s="20"/>
      <c r="E191" s="25">
        <f>SUM(E188:E190)</f>
        <v>28023</v>
      </c>
      <c r="F191" s="20"/>
      <c r="G191" s="25">
        <f>SUM(G188:G190)</f>
        <v>21806</v>
      </c>
      <c r="H191" s="20"/>
      <c r="I191" s="25">
        <f>SUM(I188:I190)</f>
        <v>8290</v>
      </c>
      <c r="J191" s="20"/>
      <c r="K191" s="25">
        <f>SUM(K188:K190)</f>
        <v>0</v>
      </c>
      <c r="L191" s="20"/>
      <c r="M191" s="25">
        <f>SUM(M188:M190)</f>
        <v>47679</v>
      </c>
      <c r="N191" s="20"/>
      <c r="O191" s="25">
        <f>SUM(O188:O190)</f>
        <v>1022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7" customFormat="1" ht="14.25" customHeight="1">
      <c r="A192" s="20"/>
      <c r="B192" s="21" t="s">
        <v>10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7" customFormat="1" ht="13.5" customHeight="1">
      <c r="A193" s="20" t="s">
        <v>249</v>
      </c>
      <c r="B193" s="21" t="s">
        <v>10</v>
      </c>
      <c r="C193" s="20"/>
      <c r="D193" s="20"/>
      <c r="E193" s="20" t="s">
        <v>11</v>
      </c>
      <c r="F193" s="20" t="s">
        <v>11</v>
      </c>
      <c r="G193" s="20" t="s">
        <v>11</v>
      </c>
      <c r="H193" s="20" t="s">
        <v>11</v>
      </c>
      <c r="I193" s="20" t="s">
        <v>11</v>
      </c>
      <c r="J193" s="20" t="s">
        <v>11</v>
      </c>
      <c r="K193" s="20" t="s">
        <v>11</v>
      </c>
      <c r="L193" s="20" t="s">
        <v>11</v>
      </c>
      <c r="M193" s="20" t="s">
        <v>11</v>
      </c>
      <c r="N193" s="20" t="s">
        <v>11</v>
      </c>
      <c r="O193" s="20" t="s">
        <v>11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7" customFormat="1" ht="13.5" customHeight="1">
      <c r="A194" s="20" t="s">
        <v>30</v>
      </c>
      <c r="B194" s="21"/>
      <c r="C194" s="20">
        <f aca="true" t="shared" si="9" ref="C194:C207">SUM(E194:O194)</f>
        <v>19127</v>
      </c>
      <c r="D194" s="20"/>
      <c r="E194" s="20">
        <v>15000</v>
      </c>
      <c r="F194" s="20"/>
      <c r="G194" s="20">
        <v>0</v>
      </c>
      <c r="H194" s="20"/>
      <c r="I194" s="20">
        <v>4127</v>
      </c>
      <c r="J194" s="20"/>
      <c r="K194" s="20">
        <v>0</v>
      </c>
      <c r="L194" s="20"/>
      <c r="M194" s="20">
        <v>0</v>
      </c>
      <c r="N194" s="20"/>
      <c r="O194" s="20">
        <v>0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7" customFormat="1" ht="13.5" customHeight="1">
      <c r="A195" s="20" t="s">
        <v>289</v>
      </c>
      <c r="B195" s="21"/>
      <c r="C195" s="20">
        <f t="shared" si="9"/>
        <v>130634</v>
      </c>
      <c r="D195" s="20"/>
      <c r="E195" s="20">
        <v>102447</v>
      </c>
      <c r="F195" s="20"/>
      <c r="G195" s="20">
        <v>0</v>
      </c>
      <c r="H195" s="20"/>
      <c r="I195" s="20">
        <v>28187</v>
      </c>
      <c r="J195" s="20"/>
      <c r="K195" s="20">
        <v>0</v>
      </c>
      <c r="L195" s="20"/>
      <c r="M195" s="20">
        <v>0</v>
      </c>
      <c r="N195" s="20"/>
      <c r="O195" s="20">
        <v>0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7" customFormat="1" ht="13.5" customHeight="1">
      <c r="A196" s="20" t="s">
        <v>32</v>
      </c>
      <c r="B196" s="21" t="s">
        <v>10</v>
      </c>
      <c r="C196" s="20">
        <f t="shared" si="9"/>
        <v>143668</v>
      </c>
      <c r="D196" s="20"/>
      <c r="E196" s="20">
        <v>71226</v>
      </c>
      <c r="F196" s="20"/>
      <c r="G196" s="20">
        <v>40023</v>
      </c>
      <c r="H196" s="20"/>
      <c r="I196" s="24">
        <v>30604</v>
      </c>
      <c r="J196" s="20"/>
      <c r="K196" s="24">
        <v>0</v>
      </c>
      <c r="L196" s="20"/>
      <c r="M196" s="20">
        <v>1815</v>
      </c>
      <c r="N196" s="20"/>
      <c r="O196" s="24">
        <v>0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7" customFormat="1" ht="13.5" customHeight="1">
      <c r="A197" s="20" t="s">
        <v>346</v>
      </c>
      <c r="B197" s="21"/>
      <c r="C197" s="20">
        <f t="shared" si="9"/>
        <v>36214</v>
      </c>
      <c r="D197" s="20"/>
      <c r="E197" s="20">
        <v>28400</v>
      </c>
      <c r="F197" s="20"/>
      <c r="G197" s="20">
        <v>0</v>
      </c>
      <c r="H197" s="20"/>
      <c r="I197" s="24">
        <v>7814</v>
      </c>
      <c r="J197" s="20"/>
      <c r="K197" s="24">
        <v>0</v>
      </c>
      <c r="L197" s="20"/>
      <c r="M197" s="20">
        <v>0</v>
      </c>
      <c r="N197" s="20"/>
      <c r="O197" s="24">
        <v>0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7" customFormat="1" ht="13.5" customHeight="1">
      <c r="A198" s="20" t="s">
        <v>35</v>
      </c>
      <c r="B198" s="21"/>
      <c r="C198" s="20">
        <f t="shared" si="9"/>
        <v>74299</v>
      </c>
      <c r="D198" s="20"/>
      <c r="E198" s="20">
        <v>58267</v>
      </c>
      <c r="F198" s="20"/>
      <c r="G198" s="20">
        <v>0</v>
      </c>
      <c r="H198" s="20"/>
      <c r="I198" s="24">
        <v>16032</v>
      </c>
      <c r="J198" s="20"/>
      <c r="K198" s="24">
        <v>0</v>
      </c>
      <c r="L198" s="20"/>
      <c r="M198" s="20">
        <v>0</v>
      </c>
      <c r="N198" s="20"/>
      <c r="O198" s="24">
        <v>0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7" customFormat="1" ht="13.5" customHeight="1">
      <c r="A199" s="20" t="s">
        <v>36</v>
      </c>
      <c r="B199" s="21" t="s">
        <v>10</v>
      </c>
      <c r="C199" s="20">
        <f t="shared" si="9"/>
        <v>324008</v>
      </c>
      <c r="D199" s="20"/>
      <c r="E199" s="20">
        <v>233170</v>
      </c>
      <c r="F199" s="20"/>
      <c r="G199" s="20">
        <v>0</v>
      </c>
      <c r="H199" s="20"/>
      <c r="I199" s="20">
        <v>86050</v>
      </c>
      <c r="J199" s="20"/>
      <c r="K199" s="24">
        <v>0</v>
      </c>
      <c r="L199" s="20"/>
      <c r="M199" s="24">
        <v>4788</v>
      </c>
      <c r="N199" s="20"/>
      <c r="O199" s="24">
        <v>0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7" customFormat="1" ht="13.5" customHeight="1">
      <c r="A200" s="20" t="s">
        <v>83</v>
      </c>
      <c r="B200" s="21" t="s">
        <v>10</v>
      </c>
      <c r="C200" s="20">
        <f t="shared" si="9"/>
        <v>158123</v>
      </c>
      <c r="D200" s="20"/>
      <c r="E200" s="24">
        <v>122816</v>
      </c>
      <c r="F200" s="20"/>
      <c r="G200" s="24">
        <v>1515</v>
      </c>
      <c r="H200" s="20"/>
      <c r="I200" s="24">
        <v>33792</v>
      </c>
      <c r="J200" s="20"/>
      <c r="K200" s="24">
        <v>0</v>
      </c>
      <c r="L200" s="20"/>
      <c r="M200" s="20">
        <v>0</v>
      </c>
      <c r="N200" s="20"/>
      <c r="O200" s="24">
        <v>0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7" customFormat="1" ht="13.5" customHeight="1">
      <c r="A201" s="20" t="s">
        <v>87</v>
      </c>
      <c r="B201" s="21"/>
      <c r="C201" s="20">
        <f t="shared" si="9"/>
        <v>1998</v>
      </c>
      <c r="D201" s="20"/>
      <c r="E201" s="24">
        <v>0</v>
      </c>
      <c r="F201" s="20"/>
      <c r="G201" s="24">
        <v>0</v>
      </c>
      <c r="H201" s="20"/>
      <c r="I201" s="24">
        <v>0</v>
      </c>
      <c r="J201" s="20"/>
      <c r="K201" s="24">
        <v>1998</v>
      </c>
      <c r="L201" s="20"/>
      <c r="M201" s="20">
        <v>0</v>
      </c>
      <c r="N201" s="20"/>
      <c r="O201" s="24">
        <v>0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7" customFormat="1" ht="13.5" customHeight="1">
      <c r="A202" s="20" t="s">
        <v>84</v>
      </c>
      <c r="B202" s="21" t="s">
        <v>10</v>
      </c>
      <c r="C202" s="20">
        <f>SUM(E202:O202)</f>
        <v>67362</v>
      </c>
      <c r="D202" s="20"/>
      <c r="E202" s="20">
        <v>47651</v>
      </c>
      <c r="F202" s="20"/>
      <c r="G202" s="24">
        <v>6600</v>
      </c>
      <c r="H202" s="20"/>
      <c r="I202" s="20">
        <v>13111</v>
      </c>
      <c r="J202" s="20"/>
      <c r="K202" s="24">
        <v>0</v>
      </c>
      <c r="L202" s="20"/>
      <c r="M202" s="24">
        <v>0</v>
      </c>
      <c r="N202" s="20"/>
      <c r="O202" s="24">
        <v>0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7" customFormat="1" ht="13.5" customHeight="1">
      <c r="A203" s="20" t="s">
        <v>41</v>
      </c>
      <c r="B203" s="21"/>
      <c r="C203" s="20">
        <f>SUM(E203:O203)</f>
        <v>36214</v>
      </c>
      <c r="D203" s="20"/>
      <c r="E203" s="20">
        <v>28400</v>
      </c>
      <c r="F203" s="20"/>
      <c r="G203" s="24">
        <v>0</v>
      </c>
      <c r="H203" s="20"/>
      <c r="I203" s="20">
        <v>7814</v>
      </c>
      <c r="J203" s="20"/>
      <c r="K203" s="24">
        <v>0</v>
      </c>
      <c r="L203" s="20"/>
      <c r="M203" s="24">
        <v>0</v>
      </c>
      <c r="N203" s="20"/>
      <c r="O203" s="24">
        <v>0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7" customFormat="1" ht="13.5" customHeight="1">
      <c r="A204" s="20" t="s">
        <v>290</v>
      </c>
      <c r="B204" s="21"/>
      <c r="C204" s="20">
        <f>SUM(E204:O204)</f>
        <v>132760</v>
      </c>
      <c r="D204" s="20"/>
      <c r="E204" s="20">
        <v>104114</v>
      </c>
      <c r="F204" s="20"/>
      <c r="G204" s="24">
        <v>0</v>
      </c>
      <c r="H204" s="20"/>
      <c r="I204" s="20">
        <v>28646</v>
      </c>
      <c r="J204" s="20"/>
      <c r="K204" s="24">
        <v>0</v>
      </c>
      <c r="L204" s="20"/>
      <c r="M204" s="24">
        <v>0</v>
      </c>
      <c r="N204" s="20"/>
      <c r="O204" s="24">
        <v>0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7" customFormat="1" ht="13.5" customHeight="1">
      <c r="A205" s="20" t="s">
        <v>43</v>
      </c>
      <c r="B205" s="21" t="s">
        <v>10</v>
      </c>
      <c r="C205" s="20">
        <f t="shared" si="9"/>
        <v>39402</v>
      </c>
      <c r="D205" s="20"/>
      <c r="E205" s="20">
        <v>30900</v>
      </c>
      <c r="F205" s="20"/>
      <c r="G205" s="24">
        <v>0</v>
      </c>
      <c r="H205" s="20"/>
      <c r="I205" s="20">
        <v>8502</v>
      </c>
      <c r="J205" s="20"/>
      <c r="K205" s="24">
        <v>0</v>
      </c>
      <c r="L205" s="20"/>
      <c r="M205" s="24">
        <v>0</v>
      </c>
      <c r="N205" s="20"/>
      <c r="O205" s="24">
        <v>0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7" customFormat="1" ht="13.5" customHeight="1">
      <c r="A206" s="20" t="s">
        <v>85</v>
      </c>
      <c r="B206" s="21" t="s">
        <v>10</v>
      </c>
      <c r="C206" s="25">
        <f t="shared" si="9"/>
        <v>52322</v>
      </c>
      <c r="D206" s="20"/>
      <c r="E206" s="25">
        <v>29269</v>
      </c>
      <c r="F206" s="20"/>
      <c r="G206" s="26">
        <v>0</v>
      </c>
      <c r="H206" s="20"/>
      <c r="I206" s="25">
        <v>8053</v>
      </c>
      <c r="J206" s="20"/>
      <c r="K206" s="26">
        <v>0</v>
      </c>
      <c r="L206" s="20"/>
      <c r="M206" s="25">
        <v>15000</v>
      </c>
      <c r="N206" s="20"/>
      <c r="O206" s="26">
        <v>0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7" customFormat="1" ht="13.5" customHeight="1">
      <c r="A207" s="20" t="s">
        <v>199</v>
      </c>
      <c r="B207" s="21" t="s">
        <v>10</v>
      </c>
      <c r="C207" s="25">
        <f t="shared" si="9"/>
        <v>1216131</v>
      </c>
      <c r="D207" s="20"/>
      <c r="E207" s="25">
        <f>SUM(E194:E206)</f>
        <v>871660</v>
      </c>
      <c r="F207" s="20"/>
      <c r="G207" s="25">
        <f>SUM(G194:G206)</f>
        <v>48138</v>
      </c>
      <c r="H207" s="20"/>
      <c r="I207" s="25">
        <f>SUM(I194:I206)</f>
        <v>272732</v>
      </c>
      <c r="J207" s="20"/>
      <c r="K207" s="25">
        <f>SUM(K194:K206)</f>
        <v>1998</v>
      </c>
      <c r="L207" s="20"/>
      <c r="M207" s="25">
        <f>SUM(M194:M206)</f>
        <v>21603</v>
      </c>
      <c r="N207" s="20"/>
      <c r="O207" s="25">
        <f>SUM(O194:O206)</f>
        <v>0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7" customFormat="1" ht="13.5" customHeight="1">
      <c r="A208" s="20"/>
      <c r="B208" s="21" t="s">
        <v>10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7" customFormat="1" ht="13.5" customHeight="1">
      <c r="A209" s="20" t="s">
        <v>250</v>
      </c>
      <c r="B209" s="21" t="s">
        <v>10</v>
      </c>
      <c r="C209" s="20"/>
      <c r="D209" s="20"/>
      <c r="E209" s="20" t="s">
        <v>10</v>
      </c>
      <c r="F209" s="20" t="s">
        <v>10</v>
      </c>
      <c r="G209" s="20" t="s">
        <v>10</v>
      </c>
      <c r="H209" s="20" t="s">
        <v>10</v>
      </c>
      <c r="I209" s="20" t="s">
        <v>10</v>
      </c>
      <c r="J209" s="20" t="s">
        <v>10</v>
      </c>
      <c r="K209" s="20" t="s">
        <v>10</v>
      </c>
      <c r="L209" s="20" t="s">
        <v>10</v>
      </c>
      <c r="M209" s="20" t="s">
        <v>10</v>
      </c>
      <c r="N209" s="20" t="s">
        <v>10</v>
      </c>
      <c r="O209" s="20" t="s">
        <v>10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7" customFormat="1" ht="13.5" customHeight="1">
      <c r="A210" s="20" t="s">
        <v>45</v>
      </c>
      <c r="B210" s="21" t="s">
        <v>10</v>
      </c>
      <c r="C210" s="20">
        <f aca="true" t="shared" si="10" ref="C210:C217">SUM(E210:O210)</f>
        <v>4965762</v>
      </c>
      <c r="D210" s="20"/>
      <c r="E210" s="20">
        <v>3540556</v>
      </c>
      <c r="F210" s="20"/>
      <c r="G210" s="20">
        <v>2674</v>
      </c>
      <c r="H210" s="20"/>
      <c r="I210" s="20">
        <v>966427</v>
      </c>
      <c r="J210" s="20"/>
      <c r="K210" s="20">
        <v>2835</v>
      </c>
      <c r="L210" s="20"/>
      <c r="M210" s="20">
        <v>245419</v>
      </c>
      <c r="N210" s="20"/>
      <c r="O210" s="20">
        <v>207851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7" customFormat="1" ht="13.5" customHeight="1">
      <c r="A211" s="20" t="s">
        <v>86</v>
      </c>
      <c r="B211" s="21" t="s">
        <v>10</v>
      </c>
      <c r="C211" s="20">
        <f t="shared" si="10"/>
        <v>3848622</v>
      </c>
      <c r="D211" s="20"/>
      <c r="E211" s="20">
        <v>2708305</v>
      </c>
      <c r="F211" s="20"/>
      <c r="G211" s="20">
        <v>229296</v>
      </c>
      <c r="H211" s="20"/>
      <c r="I211" s="20">
        <v>751051</v>
      </c>
      <c r="J211" s="20"/>
      <c r="K211" s="20">
        <v>11486</v>
      </c>
      <c r="L211" s="20"/>
      <c r="M211" s="20">
        <v>145020</v>
      </c>
      <c r="N211" s="20"/>
      <c r="O211" s="20">
        <v>3464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7" customFormat="1" ht="13.5" customHeight="1">
      <c r="A212" s="20" t="s">
        <v>47</v>
      </c>
      <c r="B212" s="21" t="s">
        <v>10</v>
      </c>
      <c r="C212" s="20">
        <f t="shared" si="10"/>
        <v>1025835</v>
      </c>
      <c r="D212" s="20"/>
      <c r="E212" s="20">
        <v>776814</v>
      </c>
      <c r="F212" s="20"/>
      <c r="G212" s="24">
        <v>10447</v>
      </c>
      <c r="H212" s="20"/>
      <c r="I212" s="20">
        <v>208733</v>
      </c>
      <c r="J212" s="20"/>
      <c r="K212" s="24">
        <v>11011</v>
      </c>
      <c r="L212" s="20"/>
      <c r="M212" s="24">
        <v>15903</v>
      </c>
      <c r="N212" s="20"/>
      <c r="O212" s="24">
        <v>2927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7" customFormat="1" ht="13.5" customHeight="1">
      <c r="A213" s="20" t="s">
        <v>48</v>
      </c>
      <c r="B213" s="21" t="s">
        <v>10</v>
      </c>
      <c r="C213" s="20">
        <f t="shared" si="10"/>
        <v>1186062</v>
      </c>
      <c r="D213" s="20"/>
      <c r="E213" s="20">
        <v>810744</v>
      </c>
      <c r="F213" s="20"/>
      <c r="G213" s="20">
        <v>45812</v>
      </c>
      <c r="H213" s="20"/>
      <c r="I213" s="20">
        <v>228059</v>
      </c>
      <c r="J213" s="20"/>
      <c r="K213" s="20">
        <v>6092</v>
      </c>
      <c r="L213" s="20"/>
      <c r="M213" s="20">
        <v>6354</v>
      </c>
      <c r="N213" s="20"/>
      <c r="O213" s="20">
        <v>89001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7" customFormat="1" ht="13.5" customHeight="1">
      <c r="A214" s="20" t="s">
        <v>87</v>
      </c>
      <c r="B214" s="21" t="s">
        <v>10</v>
      </c>
      <c r="C214" s="20">
        <f t="shared" si="10"/>
        <v>523110</v>
      </c>
      <c r="D214" s="20"/>
      <c r="E214" s="24">
        <v>381300</v>
      </c>
      <c r="F214" s="20"/>
      <c r="G214" s="24">
        <v>48267</v>
      </c>
      <c r="H214" s="20"/>
      <c r="I214" s="24">
        <v>93543</v>
      </c>
      <c r="J214" s="20"/>
      <c r="K214" s="20">
        <v>0</v>
      </c>
      <c r="L214" s="20"/>
      <c r="M214" s="20">
        <v>0</v>
      </c>
      <c r="N214" s="20"/>
      <c r="O214" s="24">
        <v>0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7" customFormat="1" ht="13.5" customHeight="1">
      <c r="A215" s="20" t="s">
        <v>366</v>
      </c>
      <c r="B215" s="21"/>
      <c r="C215" s="20">
        <f t="shared" si="10"/>
        <v>70529</v>
      </c>
      <c r="D215" s="20"/>
      <c r="E215" s="24">
        <v>55311</v>
      </c>
      <c r="F215" s="20"/>
      <c r="G215" s="24">
        <v>0</v>
      </c>
      <c r="H215" s="20"/>
      <c r="I215" s="24">
        <v>15218</v>
      </c>
      <c r="J215" s="20"/>
      <c r="K215" s="20">
        <v>0</v>
      </c>
      <c r="L215" s="20"/>
      <c r="M215" s="20">
        <v>0</v>
      </c>
      <c r="N215" s="20"/>
      <c r="O215" s="24">
        <v>0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7" customFormat="1" ht="13.5" customHeight="1">
      <c r="A216" s="20" t="s">
        <v>88</v>
      </c>
      <c r="B216" s="21" t="s">
        <v>10</v>
      </c>
      <c r="C216" s="25">
        <f t="shared" si="10"/>
        <v>4892517</v>
      </c>
      <c r="D216" s="20"/>
      <c r="E216" s="25">
        <v>2568969</v>
      </c>
      <c r="F216" s="20"/>
      <c r="G216" s="25">
        <v>125165</v>
      </c>
      <c r="H216" s="20"/>
      <c r="I216" s="25">
        <v>686066</v>
      </c>
      <c r="J216" s="20"/>
      <c r="K216" s="25">
        <v>5042</v>
      </c>
      <c r="L216" s="20"/>
      <c r="M216" s="25">
        <v>66143</v>
      </c>
      <c r="N216" s="20"/>
      <c r="O216" s="25">
        <v>1441132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7" customFormat="1" ht="13.5" customHeight="1">
      <c r="A217" s="20" t="s">
        <v>201</v>
      </c>
      <c r="B217" s="21" t="s">
        <v>10</v>
      </c>
      <c r="C217" s="25">
        <f t="shared" si="10"/>
        <v>16512437</v>
      </c>
      <c r="D217" s="20"/>
      <c r="E217" s="25">
        <f>SUM(E210:E216)</f>
        <v>10841999</v>
      </c>
      <c r="F217" s="20"/>
      <c r="G217" s="25">
        <f>SUM(G210:G216)</f>
        <v>461661</v>
      </c>
      <c r="H217" s="20"/>
      <c r="I217" s="25">
        <f>SUM(I210:I216)</f>
        <v>2949097</v>
      </c>
      <c r="J217" s="20"/>
      <c r="K217" s="25">
        <f>SUM(K210:K216)</f>
        <v>36466</v>
      </c>
      <c r="L217" s="20"/>
      <c r="M217" s="25">
        <f>SUM(M210:M216)</f>
        <v>478839</v>
      </c>
      <c r="N217" s="20"/>
      <c r="O217" s="25">
        <f>SUM(O210:O216)</f>
        <v>1744375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7" customFormat="1" ht="13.5" customHeight="1">
      <c r="A218" s="20"/>
      <c r="B218" s="21" t="s">
        <v>10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7" customFormat="1" ht="13.5" customHeight="1">
      <c r="A219" s="20" t="s">
        <v>362</v>
      </c>
      <c r="B219" s="21" t="s">
        <v>10</v>
      </c>
      <c r="C219" s="20" t="s">
        <v>10</v>
      </c>
      <c r="D219" s="20"/>
      <c r="E219" s="20" t="s">
        <v>10</v>
      </c>
      <c r="F219" s="20" t="s">
        <v>10</v>
      </c>
      <c r="G219" s="20" t="s">
        <v>10</v>
      </c>
      <c r="H219" s="20" t="s">
        <v>10</v>
      </c>
      <c r="I219" s="20" t="s">
        <v>10</v>
      </c>
      <c r="J219" s="20" t="s">
        <v>10</v>
      </c>
      <c r="K219" s="20" t="s">
        <v>10</v>
      </c>
      <c r="L219" s="20" t="s">
        <v>10</v>
      </c>
      <c r="M219" s="20" t="s">
        <v>10</v>
      </c>
      <c r="N219" s="20" t="s">
        <v>10</v>
      </c>
      <c r="O219" s="20" t="s">
        <v>10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7" customFormat="1" ht="13.5" customHeight="1">
      <c r="A220" s="20" t="s">
        <v>51</v>
      </c>
      <c r="B220" s="21" t="s">
        <v>10</v>
      </c>
      <c r="C220" s="20">
        <f>SUM(E220:O220)</f>
        <v>68180</v>
      </c>
      <c r="D220" s="20"/>
      <c r="E220" s="20">
        <v>55044</v>
      </c>
      <c r="F220" s="20"/>
      <c r="G220" s="24">
        <v>0</v>
      </c>
      <c r="H220" s="20"/>
      <c r="I220" s="20">
        <v>13136</v>
      </c>
      <c r="J220" s="20"/>
      <c r="K220" s="24">
        <v>0</v>
      </c>
      <c r="L220" s="20"/>
      <c r="M220" s="20">
        <v>0</v>
      </c>
      <c r="N220" s="20"/>
      <c r="O220" s="24">
        <v>0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7" customFormat="1" ht="13.5" customHeight="1">
      <c r="A221" s="20" t="s">
        <v>320</v>
      </c>
      <c r="B221" s="21"/>
      <c r="C221" s="20">
        <f>SUM(E221:O221)</f>
        <v>19368</v>
      </c>
      <c r="D221" s="20"/>
      <c r="E221" s="20">
        <v>15189</v>
      </c>
      <c r="F221" s="20"/>
      <c r="G221" s="24">
        <v>0</v>
      </c>
      <c r="H221" s="20"/>
      <c r="I221" s="20">
        <v>4179</v>
      </c>
      <c r="J221" s="20"/>
      <c r="K221" s="24">
        <v>0</v>
      </c>
      <c r="L221" s="20"/>
      <c r="M221" s="20">
        <v>0</v>
      </c>
      <c r="N221" s="20"/>
      <c r="O221" s="24">
        <v>0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7" customFormat="1" ht="13.5" customHeight="1">
      <c r="A222" s="20" t="s">
        <v>233</v>
      </c>
      <c r="B222" s="21" t="s">
        <v>10</v>
      </c>
      <c r="C222" s="20">
        <f>SUM(E222:O222)</f>
        <v>64907</v>
      </c>
      <c r="D222" s="20"/>
      <c r="E222" s="20">
        <v>50557</v>
      </c>
      <c r="F222" s="20"/>
      <c r="G222" s="24">
        <v>0</v>
      </c>
      <c r="H222" s="20"/>
      <c r="I222" s="20">
        <v>13910</v>
      </c>
      <c r="J222" s="20"/>
      <c r="K222" s="24">
        <v>0</v>
      </c>
      <c r="L222" s="20"/>
      <c r="M222" s="24">
        <v>440</v>
      </c>
      <c r="N222" s="20"/>
      <c r="O222" s="24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7" customFormat="1" ht="13.5" customHeight="1">
      <c r="A223" s="20" t="s">
        <v>54</v>
      </c>
      <c r="B223" s="21"/>
      <c r="C223" s="20">
        <f>SUM(E223:O223)</f>
        <v>37</v>
      </c>
      <c r="D223" s="20"/>
      <c r="E223" s="20">
        <v>0</v>
      </c>
      <c r="F223" s="20"/>
      <c r="G223" s="24">
        <v>0</v>
      </c>
      <c r="H223" s="20"/>
      <c r="I223" s="20">
        <v>0</v>
      </c>
      <c r="J223" s="20"/>
      <c r="K223" s="24">
        <v>0</v>
      </c>
      <c r="L223" s="20"/>
      <c r="M223" s="24">
        <v>37</v>
      </c>
      <c r="N223" s="20"/>
      <c r="O223" s="24">
        <v>0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7" customFormat="1" ht="13.5" customHeight="1">
      <c r="A224" s="20" t="s">
        <v>347</v>
      </c>
      <c r="B224" s="21"/>
      <c r="C224" s="20">
        <f>SUM(E224:O224)</f>
        <v>17753</v>
      </c>
      <c r="D224" s="20"/>
      <c r="E224" s="20">
        <v>13922</v>
      </c>
      <c r="F224" s="20"/>
      <c r="G224" s="24">
        <v>0</v>
      </c>
      <c r="H224" s="20"/>
      <c r="I224" s="20">
        <v>3831</v>
      </c>
      <c r="J224" s="20"/>
      <c r="K224" s="24">
        <v>0</v>
      </c>
      <c r="L224" s="20"/>
      <c r="M224" s="24">
        <v>0</v>
      </c>
      <c r="N224" s="20"/>
      <c r="O224" s="24">
        <v>0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7" customFormat="1" ht="13.5" customHeight="1">
      <c r="A225" s="20" t="s">
        <v>363</v>
      </c>
      <c r="B225" s="21" t="s">
        <v>10</v>
      </c>
      <c r="C225" s="27">
        <f>SUM(E225+G225+I225+K225+M225+O225)</f>
        <v>170245</v>
      </c>
      <c r="D225" s="20"/>
      <c r="E225" s="27">
        <f>SUM(E220:E224)</f>
        <v>134712</v>
      </c>
      <c r="F225" s="20"/>
      <c r="G225" s="27">
        <f>SUM(G220:G224)</f>
        <v>0</v>
      </c>
      <c r="H225" s="20"/>
      <c r="I225" s="27">
        <f>SUM(I220:I224)</f>
        <v>35056</v>
      </c>
      <c r="J225" s="20"/>
      <c r="K225" s="27">
        <f>SUM(K220:K224)</f>
        <v>0</v>
      </c>
      <c r="L225" s="20"/>
      <c r="M225" s="27">
        <f>SUM(M220:M224)</f>
        <v>477</v>
      </c>
      <c r="N225" s="20"/>
      <c r="O225" s="27">
        <f>SUM(O220:O224)</f>
        <v>0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7" customFormat="1" ht="13.5" customHeight="1">
      <c r="A226" s="20"/>
      <c r="B226" s="21"/>
      <c r="C226" s="29"/>
      <c r="D226" s="20"/>
      <c r="E226" s="29"/>
      <c r="F226" s="20"/>
      <c r="G226" s="29"/>
      <c r="H226" s="20"/>
      <c r="I226" s="29"/>
      <c r="J226" s="20"/>
      <c r="K226" s="29"/>
      <c r="L226" s="20"/>
      <c r="M226" s="29"/>
      <c r="N226" s="20"/>
      <c r="O226" s="29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7" customFormat="1" ht="13.5" customHeight="1">
      <c r="A227" s="20" t="s">
        <v>235</v>
      </c>
      <c r="B227" s="21" t="s">
        <v>10</v>
      </c>
      <c r="C227" s="25">
        <f>SUM(E227:O227)</f>
        <v>5601912</v>
      </c>
      <c r="D227" s="20"/>
      <c r="E227" s="25">
        <v>3164283</v>
      </c>
      <c r="F227" s="20"/>
      <c r="G227" s="25">
        <v>78024</v>
      </c>
      <c r="H227" s="20"/>
      <c r="I227" s="25">
        <v>915382</v>
      </c>
      <c r="J227" s="20"/>
      <c r="K227" s="25">
        <v>49768</v>
      </c>
      <c r="L227" s="20"/>
      <c r="M227" s="25">
        <v>1305533</v>
      </c>
      <c r="N227" s="20"/>
      <c r="O227" s="25">
        <v>88922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7" customFormat="1" ht="13.5" customHeight="1">
      <c r="A228" s="20"/>
      <c r="B228" s="21"/>
      <c r="C228" s="29"/>
      <c r="D228" s="20"/>
      <c r="E228" s="29"/>
      <c r="F228" s="20"/>
      <c r="G228" s="29"/>
      <c r="H228" s="20"/>
      <c r="I228" s="29"/>
      <c r="J228" s="20"/>
      <c r="K228" s="29"/>
      <c r="L228" s="20"/>
      <c r="M228" s="29"/>
      <c r="N228" s="20"/>
      <c r="O228" s="29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7" customFormat="1" ht="13.5" customHeight="1">
      <c r="A229" s="20" t="s">
        <v>367</v>
      </c>
      <c r="B229" s="21"/>
      <c r="C229" s="25">
        <f>SUM(E229:O229)</f>
        <v>6103</v>
      </c>
      <c r="D229" s="20"/>
      <c r="E229" s="25">
        <v>0</v>
      </c>
      <c r="F229" s="20"/>
      <c r="G229" s="25">
        <v>0</v>
      </c>
      <c r="H229" s="20"/>
      <c r="I229" s="25">
        <v>6103</v>
      </c>
      <c r="J229" s="20"/>
      <c r="K229" s="25">
        <v>0</v>
      </c>
      <c r="L229" s="20"/>
      <c r="M229" s="25">
        <v>0</v>
      </c>
      <c r="N229" s="20"/>
      <c r="O229" s="25">
        <v>0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7" customFormat="1" ht="13.5" customHeight="1">
      <c r="A230" s="20"/>
      <c r="B230" s="21"/>
      <c r="C230" s="29"/>
      <c r="D230" s="20"/>
      <c r="E230" s="29"/>
      <c r="F230" s="20"/>
      <c r="G230" s="29"/>
      <c r="H230" s="20"/>
      <c r="I230" s="29"/>
      <c r="J230" s="20"/>
      <c r="K230" s="29"/>
      <c r="L230" s="20"/>
      <c r="M230" s="29"/>
      <c r="N230" s="20"/>
      <c r="O230" s="29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7" customFormat="1" ht="13.5" customHeight="1">
      <c r="A231" s="20" t="s">
        <v>231</v>
      </c>
      <c r="B231" s="21"/>
      <c r="C231" s="25">
        <f>SUM(E231:O231)</f>
        <v>8869943</v>
      </c>
      <c r="D231" s="20"/>
      <c r="E231" s="31">
        <v>4480074</v>
      </c>
      <c r="F231" s="20"/>
      <c r="G231" s="25">
        <v>211686</v>
      </c>
      <c r="H231" s="20"/>
      <c r="I231" s="25">
        <v>1311333</v>
      </c>
      <c r="J231" s="20"/>
      <c r="K231" s="25">
        <v>277973</v>
      </c>
      <c r="L231" s="20"/>
      <c r="M231" s="25">
        <v>1525903</v>
      </c>
      <c r="N231" s="20"/>
      <c r="O231" s="25">
        <v>1062974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7" customFormat="1" ht="13.5" customHeight="1">
      <c r="A232" s="20"/>
      <c r="B232" s="21"/>
      <c r="C232" s="29"/>
      <c r="D232" s="20"/>
      <c r="E232" s="29"/>
      <c r="F232" s="20"/>
      <c r="G232" s="29"/>
      <c r="H232" s="20"/>
      <c r="I232" s="29"/>
      <c r="J232" s="20"/>
      <c r="K232" s="29"/>
      <c r="L232" s="20"/>
      <c r="M232" s="29"/>
      <c r="N232" s="20"/>
      <c r="O232" s="29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7" customFormat="1" ht="13.5" customHeight="1">
      <c r="A233" s="20" t="s">
        <v>90</v>
      </c>
      <c r="B233" s="21"/>
      <c r="C233" s="25">
        <f>SUM(E233:O233)</f>
        <v>1200079</v>
      </c>
      <c r="D233" s="20"/>
      <c r="E233" s="25">
        <v>813105</v>
      </c>
      <c r="F233" s="20"/>
      <c r="G233" s="25">
        <v>50420</v>
      </c>
      <c r="H233" s="20"/>
      <c r="I233" s="25">
        <v>259963</v>
      </c>
      <c r="J233" s="20"/>
      <c r="K233" s="25">
        <v>23706</v>
      </c>
      <c r="L233" s="20"/>
      <c r="M233" s="25">
        <v>51147</v>
      </c>
      <c r="N233" s="20"/>
      <c r="O233" s="25">
        <v>1738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7" customFormat="1" ht="13.5" customHeight="1">
      <c r="A234" s="20"/>
      <c r="B234" s="21" t="s">
        <v>10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7" customFormat="1" ht="13.5" customHeight="1">
      <c r="A235" s="20" t="s">
        <v>251</v>
      </c>
      <c r="B235" s="21" t="s">
        <v>10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7" customFormat="1" ht="13.5" customHeight="1">
      <c r="A236" s="20" t="s">
        <v>323</v>
      </c>
      <c r="B236" s="21" t="s">
        <v>10</v>
      </c>
      <c r="C236" s="20">
        <f aca="true" t="shared" si="11" ref="C236:C244">SUM(E236:O236)</f>
        <v>31453</v>
      </c>
      <c r="D236" s="20"/>
      <c r="E236" s="20">
        <v>0</v>
      </c>
      <c r="F236" s="20"/>
      <c r="G236" s="20">
        <v>6990</v>
      </c>
      <c r="H236" s="20"/>
      <c r="I236" s="20">
        <v>0</v>
      </c>
      <c r="J236" s="20"/>
      <c r="K236" s="20">
        <v>0</v>
      </c>
      <c r="L236" s="20"/>
      <c r="M236" s="20">
        <v>24463</v>
      </c>
      <c r="N236" s="20"/>
      <c r="O236" s="20">
        <v>0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7" customFormat="1" ht="13.5" customHeight="1">
      <c r="A237" s="20" t="s">
        <v>324</v>
      </c>
      <c r="B237" s="21" t="s">
        <v>10</v>
      </c>
      <c r="C237" s="20">
        <f t="shared" si="11"/>
        <v>19872</v>
      </c>
      <c r="D237" s="20"/>
      <c r="E237" s="20">
        <v>0</v>
      </c>
      <c r="F237" s="20"/>
      <c r="G237" s="20">
        <v>0</v>
      </c>
      <c r="H237" s="20"/>
      <c r="I237" s="20">
        <v>0</v>
      </c>
      <c r="J237" s="20"/>
      <c r="K237" s="20">
        <v>0</v>
      </c>
      <c r="L237" s="20"/>
      <c r="M237" s="20">
        <v>19872</v>
      </c>
      <c r="N237" s="20"/>
      <c r="O237" s="20">
        <v>0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7" customFormat="1" ht="13.5" customHeight="1">
      <c r="A238" s="20" t="s">
        <v>325</v>
      </c>
      <c r="B238" s="21" t="s">
        <v>10</v>
      </c>
      <c r="C238" s="20">
        <f t="shared" si="11"/>
        <v>492611</v>
      </c>
      <c r="D238" s="20"/>
      <c r="E238" s="20">
        <v>173451</v>
      </c>
      <c r="F238" s="20"/>
      <c r="G238" s="20">
        <v>118142</v>
      </c>
      <c r="H238" s="20"/>
      <c r="I238" s="20">
        <v>75725</v>
      </c>
      <c r="J238" s="20"/>
      <c r="K238" s="20">
        <v>6012</v>
      </c>
      <c r="L238" s="20"/>
      <c r="M238" s="20">
        <v>115360</v>
      </c>
      <c r="N238" s="20"/>
      <c r="O238" s="20">
        <v>3921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7" customFormat="1" ht="13.5" customHeight="1">
      <c r="A239" s="20" t="s">
        <v>331</v>
      </c>
      <c r="B239" s="21"/>
      <c r="C239" s="20">
        <f t="shared" si="11"/>
        <v>895747</v>
      </c>
      <c r="D239" s="20"/>
      <c r="E239" s="20">
        <v>553349</v>
      </c>
      <c r="F239" s="20"/>
      <c r="G239" s="20">
        <v>37211</v>
      </c>
      <c r="H239" s="20"/>
      <c r="I239" s="20">
        <v>219232</v>
      </c>
      <c r="J239" s="20"/>
      <c r="K239" s="20">
        <v>2104</v>
      </c>
      <c r="L239" s="20"/>
      <c r="M239" s="20">
        <v>47432</v>
      </c>
      <c r="N239" s="20"/>
      <c r="O239" s="20">
        <v>36419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7" customFormat="1" ht="13.5" customHeight="1">
      <c r="A240" s="20" t="s">
        <v>368</v>
      </c>
      <c r="B240" s="21" t="s">
        <v>10</v>
      </c>
      <c r="C240" s="20">
        <f t="shared" si="11"/>
        <v>30256</v>
      </c>
      <c r="D240" s="20"/>
      <c r="E240" s="20">
        <v>16076</v>
      </c>
      <c r="F240" s="20"/>
      <c r="G240" s="20">
        <v>4332</v>
      </c>
      <c r="H240" s="20"/>
      <c r="I240" s="20">
        <v>4423</v>
      </c>
      <c r="J240" s="20"/>
      <c r="K240" s="24">
        <v>0</v>
      </c>
      <c r="L240" s="20"/>
      <c r="M240" s="20">
        <v>3541</v>
      </c>
      <c r="N240" s="20"/>
      <c r="O240" s="24">
        <v>1884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7" customFormat="1" ht="13.5" customHeight="1">
      <c r="A241" s="20" t="s">
        <v>369</v>
      </c>
      <c r="B241" s="21" t="s">
        <v>10</v>
      </c>
      <c r="C241" s="20">
        <f t="shared" si="11"/>
        <v>3199608</v>
      </c>
      <c r="D241" s="20"/>
      <c r="E241" s="20">
        <v>2101125</v>
      </c>
      <c r="F241" s="20"/>
      <c r="G241" s="24">
        <v>52065</v>
      </c>
      <c r="H241" s="20"/>
      <c r="I241" s="20">
        <v>594689</v>
      </c>
      <c r="J241" s="20"/>
      <c r="K241" s="24">
        <v>46535</v>
      </c>
      <c r="L241" s="20"/>
      <c r="M241" s="20">
        <v>225611</v>
      </c>
      <c r="N241" s="20"/>
      <c r="O241" s="24">
        <v>179583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7" customFormat="1" ht="13.5" customHeight="1">
      <c r="A242" s="20" t="s">
        <v>370</v>
      </c>
      <c r="B242" s="21" t="s">
        <v>10</v>
      </c>
      <c r="C242" s="20">
        <f t="shared" si="11"/>
        <v>17699</v>
      </c>
      <c r="D242" s="20"/>
      <c r="E242" s="20">
        <v>6644</v>
      </c>
      <c r="F242" s="20"/>
      <c r="G242" s="20">
        <v>0</v>
      </c>
      <c r="H242" s="20"/>
      <c r="I242" s="20">
        <v>1828</v>
      </c>
      <c r="J242" s="20"/>
      <c r="K242" s="24">
        <v>0</v>
      </c>
      <c r="L242" s="20"/>
      <c r="M242" s="20">
        <v>9227</v>
      </c>
      <c r="N242" s="20"/>
      <c r="O242" s="24">
        <v>0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s="7" customFormat="1" ht="13.5" customHeight="1">
      <c r="A243" s="20" t="s">
        <v>371</v>
      </c>
      <c r="B243" s="21" t="s">
        <v>10</v>
      </c>
      <c r="C243" s="25">
        <f t="shared" si="11"/>
        <v>22390</v>
      </c>
      <c r="D243" s="20"/>
      <c r="E243" s="25">
        <v>0</v>
      </c>
      <c r="F243" s="20"/>
      <c r="G243" s="25">
        <v>4894</v>
      </c>
      <c r="H243" s="20"/>
      <c r="I243" s="25">
        <v>0</v>
      </c>
      <c r="J243" s="20"/>
      <c r="K243" s="25">
        <v>0</v>
      </c>
      <c r="L243" s="20"/>
      <c r="M243" s="25">
        <v>17496</v>
      </c>
      <c r="N243" s="20"/>
      <c r="O243" s="25">
        <v>0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s="7" customFormat="1" ht="13.5" customHeight="1">
      <c r="A244" s="20" t="s">
        <v>372</v>
      </c>
      <c r="B244" s="21" t="s">
        <v>10</v>
      </c>
      <c r="C244" s="25">
        <f t="shared" si="11"/>
        <v>4709636</v>
      </c>
      <c r="D244" s="20"/>
      <c r="E244" s="25">
        <f>SUM(E236:E243)</f>
        <v>2850645</v>
      </c>
      <c r="F244" s="20"/>
      <c r="G244" s="25">
        <f>SUM(G236:G243)</f>
        <v>223634</v>
      </c>
      <c r="H244" s="20"/>
      <c r="I244" s="25">
        <f>SUM(I236:I243)</f>
        <v>895897</v>
      </c>
      <c r="J244" s="20"/>
      <c r="K244" s="25">
        <f>SUM(K236:K243)</f>
        <v>54651</v>
      </c>
      <c r="L244" s="20"/>
      <c r="M244" s="25">
        <f>SUM(M236:M243)</f>
        <v>463002</v>
      </c>
      <c r="N244" s="20"/>
      <c r="O244" s="25">
        <f>SUM(O236:O243)</f>
        <v>221807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7" customFormat="1" ht="13.5" customHeight="1">
      <c r="A245" s="20"/>
      <c r="B245" s="21" t="s">
        <v>10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7" customFormat="1" ht="13.5" customHeight="1">
      <c r="A246" s="20" t="s">
        <v>254</v>
      </c>
      <c r="B246" s="21" t="s">
        <v>10</v>
      </c>
      <c r="C246" s="20" t="s">
        <v>10</v>
      </c>
      <c r="D246" s="20"/>
      <c r="E246" s="20"/>
      <c r="F246" s="20" t="s">
        <v>10</v>
      </c>
      <c r="G246" s="20" t="s">
        <v>10</v>
      </c>
      <c r="H246" s="20" t="s">
        <v>10</v>
      </c>
      <c r="I246" s="20" t="s">
        <v>10</v>
      </c>
      <c r="J246" s="20" t="s">
        <v>10</v>
      </c>
      <c r="K246" s="20" t="s">
        <v>10</v>
      </c>
      <c r="L246" s="20" t="s">
        <v>10</v>
      </c>
      <c r="M246" s="20" t="s">
        <v>10</v>
      </c>
      <c r="N246" s="20" t="s">
        <v>10</v>
      </c>
      <c r="O246" s="20" t="s">
        <v>10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7" customFormat="1" ht="13.5" customHeight="1">
      <c r="A247" s="20" t="s">
        <v>348</v>
      </c>
      <c r="B247" s="21"/>
      <c r="C247" s="20">
        <f>SUM(E247:O247)</f>
        <v>2065</v>
      </c>
      <c r="D247" s="20"/>
      <c r="E247" s="20">
        <v>0</v>
      </c>
      <c r="F247" s="20"/>
      <c r="G247" s="20">
        <v>0</v>
      </c>
      <c r="H247" s="20"/>
      <c r="I247" s="20">
        <v>2065</v>
      </c>
      <c r="J247" s="20"/>
      <c r="K247" s="20">
        <v>0</v>
      </c>
      <c r="L247" s="20"/>
      <c r="M247" s="20">
        <v>0</v>
      </c>
      <c r="N247" s="20"/>
      <c r="O247" s="20">
        <v>0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s="7" customFormat="1" ht="13.5" customHeight="1">
      <c r="A248" s="20" t="s">
        <v>63</v>
      </c>
      <c r="B248" s="21" t="s">
        <v>10</v>
      </c>
      <c r="C248" s="20">
        <f>SUM(E248:O248)</f>
        <v>1243006</v>
      </c>
      <c r="D248" s="20"/>
      <c r="E248" s="20">
        <v>988586</v>
      </c>
      <c r="F248" s="20"/>
      <c r="G248" s="24">
        <v>0</v>
      </c>
      <c r="H248" s="20"/>
      <c r="I248" s="20">
        <v>254315</v>
      </c>
      <c r="J248" s="20"/>
      <c r="K248" s="24">
        <v>0</v>
      </c>
      <c r="L248" s="20"/>
      <c r="M248" s="24">
        <v>105</v>
      </c>
      <c r="N248" s="20"/>
      <c r="O248" s="24">
        <v>0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s="7" customFormat="1" ht="13.5" customHeight="1">
      <c r="A249" s="20" t="s">
        <v>92</v>
      </c>
      <c r="B249" s="21" t="s">
        <v>10</v>
      </c>
      <c r="C249" s="20">
        <f>SUM(E249:O249)</f>
        <v>1382929</v>
      </c>
      <c r="D249" s="20"/>
      <c r="E249" s="20">
        <v>1047160</v>
      </c>
      <c r="F249" s="20"/>
      <c r="G249" s="24">
        <v>-150</v>
      </c>
      <c r="H249" s="20"/>
      <c r="I249" s="20">
        <v>288075</v>
      </c>
      <c r="J249" s="20"/>
      <c r="K249" s="20">
        <v>0</v>
      </c>
      <c r="L249" s="20"/>
      <c r="M249" s="20">
        <v>11588</v>
      </c>
      <c r="N249" s="20"/>
      <c r="O249" s="20">
        <v>36256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s="7" customFormat="1" ht="13.5" customHeight="1">
      <c r="A250" s="20" t="s">
        <v>337</v>
      </c>
      <c r="B250" s="21" t="s">
        <v>10</v>
      </c>
      <c r="C250" s="20">
        <f>SUM(E250:O250)</f>
        <v>695498</v>
      </c>
      <c r="D250" s="20"/>
      <c r="E250" s="20">
        <v>545089</v>
      </c>
      <c r="F250" s="20"/>
      <c r="G250" s="20">
        <v>0</v>
      </c>
      <c r="H250" s="20"/>
      <c r="I250" s="20">
        <v>149838</v>
      </c>
      <c r="J250" s="20"/>
      <c r="K250" s="24">
        <v>0</v>
      </c>
      <c r="L250" s="20"/>
      <c r="M250" s="24">
        <v>571</v>
      </c>
      <c r="N250" s="20"/>
      <c r="O250" s="20">
        <v>0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s="7" customFormat="1" ht="13.5" customHeight="1">
      <c r="A251" s="20" t="s">
        <v>338</v>
      </c>
      <c r="B251" s="21" t="s">
        <v>10</v>
      </c>
      <c r="C251" s="20">
        <f aca="true" t="shared" si="12" ref="C251:C261">SUM(E251:O251)</f>
        <v>1771699</v>
      </c>
      <c r="D251" s="20"/>
      <c r="E251" s="24">
        <v>1391833</v>
      </c>
      <c r="F251" s="20"/>
      <c r="G251" s="24">
        <v>0</v>
      </c>
      <c r="H251" s="20"/>
      <c r="I251" s="24">
        <v>379520</v>
      </c>
      <c r="J251" s="20"/>
      <c r="K251" s="24">
        <v>0</v>
      </c>
      <c r="L251" s="20"/>
      <c r="M251" s="24">
        <v>346</v>
      </c>
      <c r="N251" s="20"/>
      <c r="O251" s="24">
        <v>0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s="7" customFormat="1" ht="13.5" customHeight="1">
      <c r="A252" s="20" t="s">
        <v>287</v>
      </c>
      <c r="B252" s="21"/>
      <c r="C252" s="20">
        <f t="shared" si="12"/>
        <v>54267</v>
      </c>
      <c r="D252" s="20"/>
      <c r="E252" s="24">
        <v>0</v>
      </c>
      <c r="F252" s="20"/>
      <c r="G252" s="24">
        <v>6952</v>
      </c>
      <c r="H252" s="20"/>
      <c r="I252" s="24">
        <v>1865</v>
      </c>
      <c r="J252" s="20"/>
      <c r="K252" s="24">
        <v>0</v>
      </c>
      <c r="L252" s="20"/>
      <c r="M252" s="24">
        <v>43751</v>
      </c>
      <c r="N252" s="20"/>
      <c r="O252" s="24">
        <v>1699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s="7" customFormat="1" ht="13.5" customHeight="1">
      <c r="A253" s="20" t="s">
        <v>93</v>
      </c>
      <c r="B253" s="21" t="s">
        <v>10</v>
      </c>
      <c r="C253" s="20">
        <f t="shared" si="12"/>
        <v>276046</v>
      </c>
      <c r="D253" s="20"/>
      <c r="E253" s="20">
        <v>132094</v>
      </c>
      <c r="F253" s="20"/>
      <c r="G253" s="24">
        <v>16702</v>
      </c>
      <c r="H253" s="20"/>
      <c r="I253" s="20">
        <v>15718</v>
      </c>
      <c r="J253" s="20"/>
      <c r="K253" s="24">
        <v>6036</v>
      </c>
      <c r="L253" s="20"/>
      <c r="M253" s="24">
        <v>105496</v>
      </c>
      <c r="N253" s="20"/>
      <c r="O253" s="24">
        <v>0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s="7" customFormat="1" ht="13.5" customHeight="1">
      <c r="A254" s="20" t="s">
        <v>349</v>
      </c>
      <c r="B254" s="21"/>
      <c r="C254" s="20">
        <f t="shared" si="12"/>
        <v>5</v>
      </c>
      <c r="D254" s="20"/>
      <c r="E254" s="20">
        <v>0</v>
      </c>
      <c r="F254" s="20"/>
      <c r="G254" s="24">
        <v>0</v>
      </c>
      <c r="H254" s="20"/>
      <c r="I254" s="20">
        <v>0</v>
      </c>
      <c r="J254" s="20"/>
      <c r="K254" s="24">
        <v>0</v>
      </c>
      <c r="L254" s="20"/>
      <c r="M254" s="24">
        <v>5</v>
      </c>
      <c r="N254" s="20"/>
      <c r="O254" s="24">
        <v>0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s="7" customFormat="1" ht="13.5" customHeight="1">
      <c r="A255" s="20" t="s">
        <v>26</v>
      </c>
      <c r="B255" s="21" t="s">
        <v>10</v>
      </c>
      <c r="C255" s="20">
        <f t="shared" si="12"/>
        <v>385722</v>
      </c>
      <c r="D255" s="20"/>
      <c r="E255" s="24">
        <v>298334</v>
      </c>
      <c r="F255" s="20"/>
      <c r="G255" s="24">
        <v>6400</v>
      </c>
      <c r="H255" s="20"/>
      <c r="I255" s="20">
        <v>64427</v>
      </c>
      <c r="J255" s="20"/>
      <c r="K255" s="24">
        <v>341</v>
      </c>
      <c r="L255" s="20"/>
      <c r="M255" s="24">
        <v>16220</v>
      </c>
      <c r="N255" s="20"/>
      <c r="O255" s="24">
        <v>0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s="7" customFormat="1" ht="13.5" customHeight="1">
      <c r="A256" s="20" t="s">
        <v>308</v>
      </c>
      <c r="B256" s="21"/>
      <c r="C256" s="20">
        <f t="shared" si="12"/>
        <v>10582</v>
      </c>
      <c r="D256" s="20"/>
      <c r="E256" s="24">
        <v>0</v>
      </c>
      <c r="F256" s="20"/>
      <c r="G256" s="24">
        <v>1553</v>
      </c>
      <c r="H256" s="20"/>
      <c r="I256" s="20">
        <v>9029</v>
      </c>
      <c r="J256" s="20"/>
      <c r="K256" s="24">
        <v>0</v>
      </c>
      <c r="L256" s="20"/>
      <c r="M256" s="24">
        <v>0</v>
      </c>
      <c r="N256" s="20"/>
      <c r="O256" s="24">
        <v>0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s="7" customFormat="1" ht="13.5" customHeight="1">
      <c r="A257" s="20" t="s">
        <v>65</v>
      </c>
      <c r="B257" s="21" t="s">
        <v>10</v>
      </c>
      <c r="C257" s="20">
        <f t="shared" si="12"/>
        <v>1411723</v>
      </c>
      <c r="D257" s="20"/>
      <c r="E257" s="20">
        <v>1099245</v>
      </c>
      <c r="F257" s="20"/>
      <c r="G257" s="24">
        <v>0</v>
      </c>
      <c r="H257" s="20"/>
      <c r="I257" s="20">
        <v>303119</v>
      </c>
      <c r="J257" s="20"/>
      <c r="K257" s="24">
        <v>0</v>
      </c>
      <c r="L257" s="20"/>
      <c r="M257" s="20">
        <v>4359</v>
      </c>
      <c r="N257" s="20"/>
      <c r="O257" s="20">
        <v>5000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s="7" customFormat="1" ht="13.5" customHeight="1">
      <c r="A258" s="20" t="s">
        <v>66</v>
      </c>
      <c r="B258" s="21" t="s">
        <v>10</v>
      </c>
      <c r="C258" s="20">
        <f t="shared" si="12"/>
        <v>692817</v>
      </c>
      <c r="D258" s="20"/>
      <c r="E258" s="24">
        <v>547705</v>
      </c>
      <c r="F258" s="20"/>
      <c r="G258" s="20">
        <v>7442</v>
      </c>
      <c r="H258" s="20"/>
      <c r="I258" s="20">
        <v>126665</v>
      </c>
      <c r="J258" s="20"/>
      <c r="K258" s="24">
        <v>0</v>
      </c>
      <c r="L258" s="20"/>
      <c r="M258" s="24">
        <v>11005</v>
      </c>
      <c r="N258" s="20"/>
      <c r="O258" s="24">
        <v>0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s="7" customFormat="1" ht="13.5" customHeight="1">
      <c r="A259" s="20" t="s">
        <v>291</v>
      </c>
      <c r="B259" s="21" t="s">
        <v>10</v>
      </c>
      <c r="C259" s="20">
        <f t="shared" si="12"/>
        <v>29774</v>
      </c>
      <c r="D259" s="20"/>
      <c r="E259" s="24">
        <v>19000</v>
      </c>
      <c r="F259" s="20"/>
      <c r="G259" s="20">
        <v>0</v>
      </c>
      <c r="H259" s="20"/>
      <c r="I259" s="24">
        <v>5228</v>
      </c>
      <c r="J259" s="20"/>
      <c r="K259" s="24">
        <v>1100</v>
      </c>
      <c r="L259" s="20"/>
      <c r="M259" s="20">
        <v>4446</v>
      </c>
      <c r="N259" s="20"/>
      <c r="O259" s="20">
        <v>0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s="7" customFormat="1" ht="13.5" customHeight="1">
      <c r="A260" s="20" t="s">
        <v>94</v>
      </c>
      <c r="B260" s="21" t="s">
        <v>10</v>
      </c>
      <c r="C260" s="25">
        <f>SUM(E260:O260)</f>
        <v>81624</v>
      </c>
      <c r="D260" s="20"/>
      <c r="E260" s="25">
        <v>36897</v>
      </c>
      <c r="F260" s="20"/>
      <c r="G260" s="25">
        <v>9936</v>
      </c>
      <c r="H260" s="20"/>
      <c r="I260" s="25">
        <v>14817</v>
      </c>
      <c r="J260" s="20"/>
      <c r="K260" s="26">
        <v>2539</v>
      </c>
      <c r="L260" s="20"/>
      <c r="M260" s="26">
        <v>16975</v>
      </c>
      <c r="N260" s="20"/>
      <c r="O260" s="26">
        <v>460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s="7" customFormat="1" ht="13.5" customHeight="1">
      <c r="A261" s="20" t="s">
        <v>194</v>
      </c>
      <c r="B261" s="21" t="s">
        <v>10</v>
      </c>
      <c r="C261" s="25">
        <f t="shared" si="12"/>
        <v>8037757</v>
      </c>
      <c r="D261" s="20"/>
      <c r="E261" s="25">
        <f>SUM(E247:E260)</f>
        <v>6105943</v>
      </c>
      <c r="F261" s="20"/>
      <c r="G261" s="25">
        <f>SUM(G247:G260)</f>
        <v>48835</v>
      </c>
      <c r="H261" s="20"/>
      <c r="I261" s="25">
        <f>SUM(I247:I260)</f>
        <v>1614681</v>
      </c>
      <c r="J261" s="20"/>
      <c r="K261" s="25">
        <f>SUM(K247:K260)</f>
        <v>10016</v>
      </c>
      <c r="L261" s="20"/>
      <c r="M261" s="25">
        <f>SUM(M247:M260)</f>
        <v>214867</v>
      </c>
      <c r="N261" s="20"/>
      <c r="O261" s="25">
        <f>SUM(O247:O260)</f>
        <v>43415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s="7" customFormat="1" ht="13.5" customHeight="1">
      <c r="A262" s="20"/>
      <c r="B262" s="21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s="7" customFormat="1" ht="13.5" customHeight="1">
      <c r="A263" s="20" t="s">
        <v>309</v>
      </c>
      <c r="B263" s="21" t="s">
        <v>10</v>
      </c>
      <c r="C263" s="25">
        <f>SUM(E263:O263)</f>
        <v>4468</v>
      </c>
      <c r="D263" s="20"/>
      <c r="E263" s="25">
        <v>4468</v>
      </c>
      <c r="F263" s="20"/>
      <c r="G263" s="25">
        <v>0</v>
      </c>
      <c r="H263" s="20"/>
      <c r="I263" s="25">
        <v>0</v>
      </c>
      <c r="J263" s="20"/>
      <c r="K263" s="25">
        <v>0</v>
      </c>
      <c r="L263" s="20"/>
      <c r="M263" s="25">
        <v>0</v>
      </c>
      <c r="N263" s="20"/>
      <c r="O263" s="25">
        <v>0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s="7" customFormat="1" ht="13.5" customHeight="1">
      <c r="A264" s="20"/>
      <c r="B264" s="21" t="s">
        <v>10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s="7" customFormat="1" ht="13.5" customHeight="1">
      <c r="A265" s="20" t="s">
        <v>373</v>
      </c>
      <c r="B265" s="21"/>
      <c r="C265" s="25">
        <f>SUM(E265:O265)</f>
        <v>9341</v>
      </c>
      <c r="D265" s="20"/>
      <c r="E265" s="25">
        <v>3500</v>
      </c>
      <c r="F265" s="20"/>
      <c r="G265" s="25">
        <v>752</v>
      </c>
      <c r="H265" s="20"/>
      <c r="I265" s="25">
        <v>963</v>
      </c>
      <c r="J265" s="20"/>
      <c r="K265" s="25">
        <v>673</v>
      </c>
      <c r="L265" s="20"/>
      <c r="M265" s="25">
        <v>3453</v>
      </c>
      <c r="N265" s="20"/>
      <c r="O265" s="25">
        <v>0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s="7" customFormat="1" ht="13.5" customHeight="1">
      <c r="A266" s="20"/>
      <c r="B266" s="21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s="7" customFormat="1" ht="13.5" customHeight="1">
      <c r="A267" s="20" t="s">
        <v>95</v>
      </c>
      <c r="B267" s="21" t="s">
        <v>10</v>
      </c>
      <c r="C267" s="25">
        <f>SUM(E267:O267)</f>
        <v>1356560</v>
      </c>
      <c r="D267" s="20"/>
      <c r="E267" s="25">
        <v>895615</v>
      </c>
      <c r="F267" s="20"/>
      <c r="G267" s="25">
        <v>78141</v>
      </c>
      <c r="H267" s="20"/>
      <c r="I267" s="25">
        <v>267634</v>
      </c>
      <c r="J267" s="20"/>
      <c r="K267" s="26">
        <v>21169</v>
      </c>
      <c r="L267" s="20"/>
      <c r="M267" s="26">
        <v>79199</v>
      </c>
      <c r="N267" s="20"/>
      <c r="O267" s="26">
        <v>14802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s="7" customFormat="1" ht="13.5" customHeight="1">
      <c r="A268" s="20"/>
      <c r="B268" s="21" t="s">
        <v>10</v>
      </c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s="7" customFormat="1" ht="13.5" customHeight="1">
      <c r="A269" s="20" t="s">
        <v>310</v>
      </c>
      <c r="B269" s="21" t="s">
        <v>10</v>
      </c>
      <c r="C269" s="25">
        <f>SUM(E269:O269)</f>
        <v>2172457</v>
      </c>
      <c r="D269" s="20"/>
      <c r="E269" s="26">
        <v>1216243</v>
      </c>
      <c r="F269" s="20"/>
      <c r="G269" s="25">
        <v>232317</v>
      </c>
      <c r="H269" s="20"/>
      <c r="I269" s="26">
        <v>404778</v>
      </c>
      <c r="J269" s="20"/>
      <c r="K269" s="26">
        <v>14374</v>
      </c>
      <c r="L269" s="20"/>
      <c r="M269" s="26">
        <v>272115</v>
      </c>
      <c r="N269" s="20"/>
      <c r="O269" s="26">
        <v>32630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s="7" customFormat="1" ht="13.5" customHeight="1">
      <c r="A270" s="20"/>
      <c r="B270" s="21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256" s="7" customFormat="1" ht="13.5" customHeight="1">
      <c r="A271" s="20" t="s">
        <v>326</v>
      </c>
      <c r="B271" s="21" t="s">
        <v>10</v>
      </c>
      <c r="C271" s="25">
        <f>SUM(E271:O271)</f>
        <v>1025</v>
      </c>
      <c r="D271" s="20"/>
      <c r="E271" s="25">
        <v>1025</v>
      </c>
      <c r="F271" s="20"/>
      <c r="G271" s="26">
        <v>0</v>
      </c>
      <c r="H271" s="20"/>
      <c r="I271" s="25">
        <v>0</v>
      </c>
      <c r="J271" s="20"/>
      <c r="K271" s="26">
        <v>0</v>
      </c>
      <c r="L271" s="20"/>
      <c r="M271" s="26">
        <v>0</v>
      </c>
      <c r="N271" s="20"/>
      <c r="O271" s="26">
        <v>0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s="7" customFormat="1" ht="13.5" customHeight="1">
      <c r="A272" s="20"/>
      <c r="B272" s="21"/>
      <c r="C272" s="29"/>
      <c r="D272" s="20"/>
      <c r="E272" s="29"/>
      <c r="F272" s="20"/>
      <c r="G272" s="33"/>
      <c r="H272" s="20"/>
      <c r="I272" s="29"/>
      <c r="J272" s="20"/>
      <c r="K272" s="33"/>
      <c r="L272" s="20"/>
      <c r="M272" s="33"/>
      <c r="N272" s="20"/>
      <c r="O272" s="33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s="7" customFormat="1" ht="13.5" customHeight="1">
      <c r="A273" s="20" t="s">
        <v>339</v>
      </c>
      <c r="B273" s="21" t="s">
        <v>10</v>
      </c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s="7" customFormat="1" ht="13.5" customHeight="1">
      <c r="A274" s="20" t="s">
        <v>374</v>
      </c>
      <c r="B274" s="21"/>
      <c r="C274" s="29">
        <f>SUM(E274:O274)</f>
        <v>366319</v>
      </c>
      <c r="D274" s="20"/>
      <c r="E274" s="29">
        <v>0</v>
      </c>
      <c r="F274" s="20"/>
      <c r="G274" s="29">
        <v>0</v>
      </c>
      <c r="H274" s="20"/>
      <c r="I274" s="29">
        <v>0</v>
      </c>
      <c r="J274" s="20"/>
      <c r="K274" s="29">
        <v>0</v>
      </c>
      <c r="L274" s="20"/>
      <c r="M274" s="29">
        <v>366319</v>
      </c>
      <c r="N274" s="20"/>
      <c r="O274" s="29">
        <v>0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pans="1:256" s="7" customFormat="1" ht="13.5" customHeight="1">
      <c r="A275" s="20" t="s">
        <v>342</v>
      </c>
      <c r="B275" s="21"/>
      <c r="C275" s="29">
        <f>SUM(E275:O275)</f>
        <v>36</v>
      </c>
      <c r="D275" s="20"/>
      <c r="E275" s="29">
        <v>0</v>
      </c>
      <c r="F275" s="20"/>
      <c r="G275" s="29">
        <v>0</v>
      </c>
      <c r="H275" s="20"/>
      <c r="I275" s="29">
        <v>0</v>
      </c>
      <c r="J275" s="20"/>
      <c r="K275" s="29">
        <v>0</v>
      </c>
      <c r="L275" s="20"/>
      <c r="M275" s="29">
        <v>36</v>
      </c>
      <c r="N275" s="20"/>
      <c r="O275" s="29">
        <v>0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s="7" customFormat="1" ht="13.5" customHeight="1">
      <c r="A276" s="20" t="s">
        <v>350</v>
      </c>
      <c r="B276" s="21"/>
      <c r="C276" s="31">
        <f>SUM(E276:O276)</f>
        <v>905834</v>
      </c>
      <c r="D276" s="20"/>
      <c r="E276" s="31">
        <v>123985</v>
      </c>
      <c r="F276" s="20"/>
      <c r="G276" s="31">
        <v>0</v>
      </c>
      <c r="H276" s="20"/>
      <c r="I276" s="31">
        <v>0</v>
      </c>
      <c r="J276" s="20"/>
      <c r="K276" s="31">
        <v>0</v>
      </c>
      <c r="L276" s="20"/>
      <c r="M276" s="31">
        <v>781849</v>
      </c>
      <c r="N276" s="20"/>
      <c r="O276" s="31">
        <v>0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s="7" customFormat="1" ht="13.5" customHeight="1">
      <c r="A277" s="20" t="s">
        <v>351</v>
      </c>
      <c r="B277" s="21"/>
      <c r="C277" s="31">
        <f>SUM(E277:O277)</f>
        <v>1272189</v>
      </c>
      <c r="D277" s="20"/>
      <c r="E277" s="45">
        <f>SUM(E274:E276)</f>
        <v>123985</v>
      </c>
      <c r="F277" s="20"/>
      <c r="G277" s="45">
        <f>SUM(G274:G276)</f>
        <v>0</v>
      </c>
      <c r="H277" s="20"/>
      <c r="I277" s="45">
        <f>SUM(I274:I276)</f>
        <v>0</v>
      </c>
      <c r="J277" s="20"/>
      <c r="K277" s="45">
        <f>SUM(K274:K276)</f>
        <v>0</v>
      </c>
      <c r="L277" s="20"/>
      <c r="M277" s="45">
        <f>SUM(M274:M276)</f>
        <v>1148204</v>
      </c>
      <c r="N277" s="20"/>
      <c r="O277" s="45">
        <f>SUM(O274:O276)</f>
        <v>0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s="7" customFormat="1" ht="13.5" customHeight="1">
      <c r="A278" s="20"/>
      <c r="B278" s="21" t="s">
        <v>10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s="7" customFormat="1" ht="13.5" customHeight="1">
      <c r="A279" s="20" t="s">
        <v>258</v>
      </c>
      <c r="B279" s="21" t="s">
        <v>10</v>
      </c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s="7" customFormat="1" ht="13.5" customHeight="1">
      <c r="A280" s="20" t="s">
        <v>96</v>
      </c>
      <c r="B280" s="21" t="s">
        <v>10</v>
      </c>
      <c r="C280" s="20">
        <f>SUM(E280:O280)</f>
        <v>340559</v>
      </c>
      <c r="D280" s="20"/>
      <c r="E280" s="24">
        <v>233274</v>
      </c>
      <c r="F280" s="20"/>
      <c r="G280" s="24">
        <v>4233</v>
      </c>
      <c r="H280" s="20"/>
      <c r="I280" s="20">
        <v>60393</v>
      </c>
      <c r="J280" s="20"/>
      <c r="K280" s="20">
        <v>21998</v>
      </c>
      <c r="L280" s="20"/>
      <c r="M280" s="20">
        <v>14666</v>
      </c>
      <c r="N280" s="20"/>
      <c r="O280" s="24">
        <v>5995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s="7" customFormat="1" ht="13.5" customHeight="1">
      <c r="A281" s="20" t="s">
        <v>97</v>
      </c>
      <c r="B281" s="21" t="s">
        <v>10</v>
      </c>
      <c r="C281" s="25">
        <f>SUM(E281:O281)</f>
        <v>29089</v>
      </c>
      <c r="D281" s="20"/>
      <c r="E281" s="24">
        <v>5618</v>
      </c>
      <c r="F281" s="20"/>
      <c r="G281" s="25">
        <v>0</v>
      </c>
      <c r="H281" s="20"/>
      <c r="I281" s="26">
        <v>1546</v>
      </c>
      <c r="J281" s="20"/>
      <c r="K281" s="26">
        <v>18978</v>
      </c>
      <c r="L281" s="20"/>
      <c r="M281" s="25">
        <v>2947</v>
      </c>
      <c r="N281" s="20"/>
      <c r="O281" s="24">
        <v>0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s="7" customFormat="1" ht="13.5" customHeight="1">
      <c r="A282" s="20" t="s">
        <v>202</v>
      </c>
      <c r="B282" s="21" t="s">
        <v>10</v>
      </c>
      <c r="C282" s="25">
        <f>SUM(E282:O282)</f>
        <v>369648</v>
      </c>
      <c r="D282" s="20"/>
      <c r="E282" s="27">
        <f>SUM(E280:E281)</f>
        <v>238892</v>
      </c>
      <c r="F282" s="20"/>
      <c r="G282" s="25">
        <f>SUM(G280:G281)</f>
        <v>4233</v>
      </c>
      <c r="H282" s="20"/>
      <c r="I282" s="25">
        <f>SUM(I280:I281)</f>
        <v>61939</v>
      </c>
      <c r="J282" s="20"/>
      <c r="K282" s="25">
        <f>SUM(K280:K281)</f>
        <v>40976</v>
      </c>
      <c r="L282" s="20"/>
      <c r="M282" s="25">
        <f>SUM(M280:M281)</f>
        <v>17613</v>
      </c>
      <c r="N282" s="20"/>
      <c r="O282" s="27">
        <f>SUM(O280:O281)</f>
        <v>5995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s="7" customFormat="1" ht="13.5" customHeight="1">
      <c r="A283" s="20"/>
      <c r="B283" s="21" t="s">
        <v>10</v>
      </c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s="7" customFormat="1" ht="13.5" customHeight="1">
      <c r="A284" s="20" t="s">
        <v>73</v>
      </c>
      <c r="B284" s="21" t="s">
        <v>10</v>
      </c>
      <c r="C284" s="25">
        <f>SUM(E284:O284)</f>
        <v>46371</v>
      </c>
      <c r="D284" s="20"/>
      <c r="E284" s="25">
        <v>39084</v>
      </c>
      <c r="F284" s="20"/>
      <c r="G284" s="25">
        <v>0</v>
      </c>
      <c r="H284" s="20"/>
      <c r="I284" s="25">
        <v>7287</v>
      </c>
      <c r="J284" s="20"/>
      <c r="K284" s="25">
        <v>0</v>
      </c>
      <c r="L284" s="20"/>
      <c r="M284" s="25">
        <v>0</v>
      </c>
      <c r="N284" s="20"/>
      <c r="O284" s="25">
        <v>0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s="7" customFormat="1" ht="13.5" customHeight="1">
      <c r="A285" s="20"/>
      <c r="B285" s="21" t="s">
        <v>10</v>
      </c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s="7" customFormat="1" ht="13.5" customHeight="1">
      <c r="A286" s="20" t="s">
        <v>257</v>
      </c>
      <c r="B286" s="21" t="s">
        <v>10</v>
      </c>
      <c r="C286" s="20" t="s">
        <v>10</v>
      </c>
      <c r="D286" s="20"/>
      <c r="E286" s="20" t="s">
        <v>10</v>
      </c>
      <c r="F286" s="20" t="s">
        <v>10</v>
      </c>
      <c r="G286" s="20" t="s">
        <v>10</v>
      </c>
      <c r="H286" s="20" t="s">
        <v>10</v>
      </c>
      <c r="I286" s="20" t="s">
        <v>10</v>
      </c>
      <c r="J286" s="20" t="s">
        <v>10</v>
      </c>
      <c r="K286" s="20" t="s">
        <v>10</v>
      </c>
      <c r="L286" s="20" t="s">
        <v>10</v>
      </c>
      <c r="M286" s="20" t="s">
        <v>10</v>
      </c>
      <c r="N286" s="20" t="s">
        <v>10</v>
      </c>
      <c r="O286" s="20" t="s">
        <v>10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s="7" customFormat="1" ht="13.5" customHeight="1">
      <c r="A287" s="20" t="s">
        <v>189</v>
      </c>
      <c r="B287" s="21"/>
      <c r="C287" s="20">
        <f aca="true" t="shared" si="13" ref="C287:C294">SUM(E287:O287)</f>
        <v>391663</v>
      </c>
      <c r="D287" s="20"/>
      <c r="E287" s="20">
        <v>163947</v>
      </c>
      <c r="F287" s="20"/>
      <c r="G287" s="20">
        <v>77336</v>
      </c>
      <c r="H287" s="20"/>
      <c r="I287" s="20">
        <v>86029</v>
      </c>
      <c r="J287" s="20"/>
      <c r="K287" s="20">
        <v>1667</v>
      </c>
      <c r="L287" s="20"/>
      <c r="M287" s="20">
        <v>41595</v>
      </c>
      <c r="N287" s="20"/>
      <c r="O287" s="20">
        <v>21089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s="7" customFormat="1" ht="13.5" customHeight="1">
      <c r="A288" s="20" t="s">
        <v>76</v>
      </c>
      <c r="B288" s="21" t="s">
        <v>10</v>
      </c>
      <c r="C288" s="20">
        <f t="shared" si="13"/>
        <v>1181700</v>
      </c>
      <c r="D288" s="20"/>
      <c r="E288" s="20">
        <v>485804</v>
      </c>
      <c r="F288" s="20"/>
      <c r="G288" s="24">
        <v>10333</v>
      </c>
      <c r="H288" s="20"/>
      <c r="I288" s="20">
        <v>139113</v>
      </c>
      <c r="J288" s="20"/>
      <c r="K288" s="24">
        <v>7538</v>
      </c>
      <c r="L288" s="20"/>
      <c r="M288" s="20">
        <v>171287</v>
      </c>
      <c r="N288" s="20"/>
      <c r="O288" s="24">
        <v>367625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s="7" customFormat="1" ht="13.5" customHeight="1">
      <c r="A289" s="20" t="s">
        <v>98</v>
      </c>
      <c r="B289" s="21" t="s">
        <v>10</v>
      </c>
      <c r="C289" s="20">
        <f t="shared" si="13"/>
        <v>1917625</v>
      </c>
      <c r="D289" s="20"/>
      <c r="E289" s="20">
        <v>1203087</v>
      </c>
      <c r="F289" s="20"/>
      <c r="G289" s="24">
        <v>4155</v>
      </c>
      <c r="H289" s="20"/>
      <c r="I289" s="20">
        <v>366391</v>
      </c>
      <c r="J289" s="20"/>
      <c r="K289" s="24">
        <v>11572</v>
      </c>
      <c r="L289" s="20"/>
      <c r="M289" s="20">
        <v>172655</v>
      </c>
      <c r="N289" s="20"/>
      <c r="O289" s="24">
        <v>159765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s="7" customFormat="1" ht="13.5" customHeight="1">
      <c r="A290" s="20" t="s">
        <v>99</v>
      </c>
      <c r="B290" s="21" t="s">
        <v>10</v>
      </c>
      <c r="C290" s="20">
        <f t="shared" si="13"/>
        <v>1335790</v>
      </c>
      <c r="D290" s="20"/>
      <c r="E290" s="20">
        <v>617956</v>
      </c>
      <c r="F290" s="20"/>
      <c r="G290" s="24">
        <v>86902</v>
      </c>
      <c r="H290" s="20"/>
      <c r="I290" s="24">
        <v>136096</v>
      </c>
      <c r="J290" s="20"/>
      <c r="K290" s="20">
        <v>18179</v>
      </c>
      <c r="L290" s="20"/>
      <c r="M290" s="20">
        <v>423090</v>
      </c>
      <c r="N290" s="20"/>
      <c r="O290" s="24">
        <v>53567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</row>
    <row r="291" spans="1:256" s="7" customFormat="1" ht="13.5" customHeight="1">
      <c r="A291" s="20" t="s">
        <v>26</v>
      </c>
      <c r="B291" s="21" t="s">
        <v>10</v>
      </c>
      <c r="C291" s="20">
        <f t="shared" si="13"/>
        <v>502928</v>
      </c>
      <c r="D291" s="20"/>
      <c r="E291" s="20">
        <v>361128</v>
      </c>
      <c r="F291" s="20"/>
      <c r="G291" s="24">
        <v>1197</v>
      </c>
      <c r="H291" s="20"/>
      <c r="I291" s="24">
        <v>26030</v>
      </c>
      <c r="J291" s="20"/>
      <c r="K291" s="20">
        <v>1337</v>
      </c>
      <c r="L291" s="20"/>
      <c r="M291" s="20">
        <v>113236</v>
      </c>
      <c r="N291" s="20"/>
      <c r="O291" s="24">
        <v>0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s="7" customFormat="1" ht="13.5" customHeight="1">
      <c r="A292" s="20" t="s">
        <v>277</v>
      </c>
      <c r="B292" s="21"/>
      <c r="C292" s="20">
        <f t="shared" si="13"/>
        <v>-8521</v>
      </c>
      <c r="D292" s="20"/>
      <c r="E292" s="20">
        <v>72855</v>
      </c>
      <c r="F292" s="20"/>
      <c r="G292" s="24">
        <v>63540</v>
      </c>
      <c r="H292" s="20"/>
      <c r="I292" s="24">
        <v>26933</v>
      </c>
      <c r="J292" s="20"/>
      <c r="K292" s="20">
        <v>5499</v>
      </c>
      <c r="L292" s="20"/>
      <c r="M292" s="20">
        <v>-182992</v>
      </c>
      <c r="N292" s="20"/>
      <c r="O292" s="24">
        <v>5644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s="7" customFormat="1" ht="13.5" customHeight="1">
      <c r="A293" s="20" t="s">
        <v>80</v>
      </c>
      <c r="B293" s="21" t="s">
        <v>10</v>
      </c>
      <c r="C293" s="31">
        <f t="shared" si="13"/>
        <v>2401013</v>
      </c>
      <c r="D293" s="20"/>
      <c r="E293" s="31">
        <v>1582397</v>
      </c>
      <c r="F293" s="20"/>
      <c r="G293" s="31">
        <v>91996</v>
      </c>
      <c r="H293" s="20"/>
      <c r="I293" s="31">
        <v>504446</v>
      </c>
      <c r="J293" s="20"/>
      <c r="K293" s="46">
        <v>40170</v>
      </c>
      <c r="L293" s="20"/>
      <c r="M293" s="46">
        <v>145918</v>
      </c>
      <c r="N293" s="20"/>
      <c r="O293" s="46">
        <v>36086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</row>
    <row r="294" spans="1:256" s="7" customFormat="1" ht="13.5" customHeight="1">
      <c r="A294" s="20" t="s">
        <v>191</v>
      </c>
      <c r="B294" s="21" t="s">
        <v>10</v>
      </c>
      <c r="C294" s="25">
        <f t="shared" si="13"/>
        <v>7722198</v>
      </c>
      <c r="D294" s="20"/>
      <c r="E294" s="25">
        <f>SUM(E287:E293)</f>
        <v>4487174</v>
      </c>
      <c r="F294" s="20"/>
      <c r="G294" s="25">
        <f>SUM(G287:G293)</f>
        <v>335459</v>
      </c>
      <c r="H294" s="20"/>
      <c r="I294" s="25">
        <f>SUM(I287:I293)</f>
        <v>1285038</v>
      </c>
      <c r="J294" s="20"/>
      <c r="K294" s="25">
        <f>SUM(K287:K293)</f>
        <v>85962</v>
      </c>
      <c r="L294" s="20"/>
      <c r="M294" s="25">
        <f>SUM(M287:M293)</f>
        <v>884789</v>
      </c>
      <c r="N294" s="20"/>
      <c r="O294" s="25">
        <f>SUM(O287:O293)</f>
        <v>643776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</row>
    <row r="295" spans="1:256" s="7" customFormat="1" ht="13.5" customHeight="1">
      <c r="A295" s="20"/>
      <c r="B295" s="21" t="s">
        <v>10</v>
      </c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</row>
    <row r="296" spans="1:256" s="7" customFormat="1" ht="13.5" customHeight="1">
      <c r="A296" s="20" t="s">
        <v>203</v>
      </c>
      <c r="B296" s="21" t="s">
        <v>10</v>
      </c>
      <c r="C296" s="25">
        <f>SUM(E296:O296)</f>
        <v>59678567</v>
      </c>
      <c r="D296" s="20"/>
      <c r="E296" s="25">
        <f>SUM(E294++E282+E271+E269+E267+E263+E261+E244+E233+E231+E227+E225+E217+E207+E191+E185+E284+E273+E229+E265+E277)</f>
        <v>36484354</v>
      </c>
      <c r="F296" s="20"/>
      <c r="G296" s="25">
        <f>SUM(G294++G282+G271+G269+G267+G263+G261+G244+G233+G231+G227+G225+G217+G207+G191+G185+G284+G273+G229+G265+G277)</f>
        <v>1795809</v>
      </c>
      <c r="H296" s="20"/>
      <c r="I296" s="25">
        <f>SUM(I294++I282+I271+I269+I267+I263+I261+I244+I233+I231+I227+I225+I217+I207+I191+I185+I284+I273+I229+I265+I277)</f>
        <v>10336202</v>
      </c>
      <c r="J296" s="20"/>
      <c r="K296" s="25">
        <f>SUM(K294++K282+K271+K269+K267+K263+K261+K244+K233+K231+K227+K225+K217+K207+K191+K185+K284+K273+K229+K265+K277)</f>
        <v>630592</v>
      </c>
      <c r="L296" s="20"/>
      <c r="M296" s="25">
        <f>SUM(M294++M282+M271+M269+M267+M263+M261+M244+M233+M231+M227+M225+M217+M207+M191+M185+M284+M273+M229+M265+M277)</f>
        <v>6560672</v>
      </c>
      <c r="N296" s="20"/>
      <c r="O296" s="25">
        <f>SUM(O294++O282+O271+O269+O267+O263+O261+O244+O233+O231+O227+O225+O217+O207+O191+O185+O284+O273+O229+O265+O277)</f>
        <v>3870938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1:256" s="7" customFormat="1" ht="13.5" customHeight="1">
      <c r="A297" s="20"/>
      <c r="B297" s="21" t="s">
        <v>10</v>
      </c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</row>
    <row r="298" spans="1:256" s="7" customFormat="1" ht="13.5" customHeight="1">
      <c r="A298" s="20" t="s">
        <v>243</v>
      </c>
      <c r="B298" s="21" t="s">
        <v>10</v>
      </c>
      <c r="C298" s="20" t="s">
        <v>10</v>
      </c>
      <c r="D298" s="20"/>
      <c r="E298" s="20" t="s">
        <v>10</v>
      </c>
      <c r="F298" s="20" t="s">
        <v>10</v>
      </c>
      <c r="G298" s="20" t="s">
        <v>10</v>
      </c>
      <c r="H298" s="20" t="s">
        <v>10</v>
      </c>
      <c r="I298" s="20" t="s">
        <v>10</v>
      </c>
      <c r="J298" s="20" t="s">
        <v>10</v>
      </c>
      <c r="K298" s="20" t="s">
        <v>10</v>
      </c>
      <c r="L298" s="20" t="s">
        <v>10</v>
      </c>
      <c r="M298" s="20" t="s">
        <v>10</v>
      </c>
      <c r="N298" s="20" t="s">
        <v>10</v>
      </c>
      <c r="O298" s="20" t="s">
        <v>10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</row>
    <row r="299" spans="1:256" s="7" customFormat="1" ht="13.5" customHeight="1">
      <c r="A299" s="20" t="s">
        <v>247</v>
      </c>
      <c r="B299" s="21" t="s">
        <v>10</v>
      </c>
      <c r="C299" s="20"/>
      <c r="D299" s="20"/>
      <c r="E299" s="34"/>
      <c r="F299" s="20"/>
      <c r="G299" s="34"/>
      <c r="H299" s="20"/>
      <c r="I299" s="34"/>
      <c r="J299" s="20"/>
      <c r="K299" s="34"/>
      <c r="L299" s="20"/>
      <c r="M299" s="34"/>
      <c r="N299" s="20"/>
      <c r="O299" s="34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</row>
    <row r="300" spans="1:256" s="7" customFormat="1" ht="13.5" customHeight="1">
      <c r="A300" s="20" t="s">
        <v>302</v>
      </c>
      <c r="B300" s="21" t="s">
        <v>10</v>
      </c>
      <c r="C300" s="35">
        <f>SUM(E300:O300)</f>
        <v>16137</v>
      </c>
      <c r="D300" s="20"/>
      <c r="E300" s="35">
        <v>12655</v>
      </c>
      <c r="F300" s="20"/>
      <c r="G300" s="35">
        <v>0</v>
      </c>
      <c r="H300" s="20"/>
      <c r="I300" s="35">
        <v>3482</v>
      </c>
      <c r="J300" s="20"/>
      <c r="K300" s="35">
        <v>0</v>
      </c>
      <c r="L300" s="20"/>
      <c r="M300" s="35">
        <v>0</v>
      </c>
      <c r="N300" s="20"/>
      <c r="O300" s="35">
        <v>0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</row>
    <row r="301" spans="1:256" s="7" customFormat="1" ht="13.5" customHeight="1">
      <c r="A301" s="20" t="s">
        <v>200</v>
      </c>
      <c r="B301" s="21"/>
      <c r="C301" s="25">
        <f>SUM(E301:O301)</f>
        <v>16137</v>
      </c>
      <c r="D301" s="20"/>
      <c r="E301" s="27">
        <f>SUM(E300)</f>
        <v>12655</v>
      </c>
      <c r="F301" s="20"/>
      <c r="G301" s="27">
        <f>SUM(G300)</f>
        <v>0</v>
      </c>
      <c r="H301" s="20"/>
      <c r="I301" s="27">
        <f>SUM(I300)</f>
        <v>3482</v>
      </c>
      <c r="J301" s="20"/>
      <c r="K301" s="27">
        <f>SUM(K300)</f>
        <v>0</v>
      </c>
      <c r="L301" s="20"/>
      <c r="M301" s="27">
        <f>SUM(M300)</f>
        <v>0</v>
      </c>
      <c r="N301" s="20"/>
      <c r="O301" s="27">
        <f>SUM(O300)</f>
        <v>0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</row>
    <row r="302" spans="1:256" s="7" customFormat="1" ht="13.5" customHeight="1">
      <c r="A302" s="20"/>
      <c r="B302" s="21" t="s">
        <v>10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</row>
    <row r="303" spans="1:256" s="7" customFormat="1" ht="13.5" customHeight="1">
      <c r="A303" s="20" t="s">
        <v>248</v>
      </c>
      <c r="B303" s="21" t="s">
        <v>10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</row>
    <row r="304" spans="1:256" s="7" customFormat="1" ht="13.5" customHeight="1">
      <c r="A304" s="29" t="s">
        <v>59</v>
      </c>
      <c r="B304" s="36" t="s">
        <v>10</v>
      </c>
      <c r="C304" s="29">
        <f>SUM(E304:O304)</f>
        <v>9686</v>
      </c>
      <c r="D304" s="29"/>
      <c r="E304" s="29">
        <v>1600</v>
      </c>
      <c r="F304" s="29"/>
      <c r="G304" s="33">
        <v>0</v>
      </c>
      <c r="H304" s="29"/>
      <c r="I304" s="29">
        <v>440</v>
      </c>
      <c r="J304" s="29"/>
      <c r="K304" s="33">
        <v>0</v>
      </c>
      <c r="L304" s="29"/>
      <c r="M304" s="33">
        <v>7646</v>
      </c>
      <c r="N304" s="29"/>
      <c r="O304" s="33">
        <v>0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</row>
    <row r="305" spans="1:256" s="7" customFormat="1" ht="13.5" customHeight="1">
      <c r="A305" s="20" t="s">
        <v>224</v>
      </c>
      <c r="B305" s="21"/>
      <c r="C305" s="27">
        <f>SUM(E305:O305)</f>
        <v>9686</v>
      </c>
      <c r="D305" s="20"/>
      <c r="E305" s="27">
        <f>SUM(E304:E304)</f>
        <v>1600</v>
      </c>
      <c r="F305" s="20"/>
      <c r="G305" s="27">
        <f>SUM(G304:G304)</f>
        <v>0</v>
      </c>
      <c r="H305" s="20"/>
      <c r="I305" s="27">
        <f>SUM(I304:I304)</f>
        <v>440</v>
      </c>
      <c r="J305" s="20"/>
      <c r="K305" s="27">
        <f>SUM(K304:K304)</f>
        <v>0</v>
      </c>
      <c r="L305" s="20"/>
      <c r="M305" s="27">
        <f>SUM(M304:M304)</f>
        <v>7646</v>
      </c>
      <c r="N305" s="20"/>
      <c r="O305" s="27">
        <f>SUM(O304:O304)</f>
        <v>0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</row>
    <row r="306" spans="1:256" s="7" customFormat="1" ht="13.5" customHeight="1">
      <c r="A306" s="20"/>
      <c r="B306" s="21" t="s">
        <v>10</v>
      </c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s="7" customFormat="1" ht="13.5" customHeight="1">
      <c r="A307" s="20" t="s">
        <v>249</v>
      </c>
      <c r="B307" s="21" t="s">
        <v>10</v>
      </c>
      <c r="C307" s="20" t="s">
        <v>11</v>
      </c>
      <c r="D307" s="20"/>
      <c r="E307" s="20" t="s">
        <v>11</v>
      </c>
      <c r="F307" s="20" t="s">
        <v>11</v>
      </c>
      <c r="G307" s="20" t="s">
        <v>11</v>
      </c>
      <c r="H307" s="20" t="s">
        <v>11</v>
      </c>
      <c r="I307" s="20" t="s">
        <v>11</v>
      </c>
      <c r="J307" s="20" t="s">
        <v>11</v>
      </c>
      <c r="K307" s="20" t="s">
        <v>11</v>
      </c>
      <c r="L307" s="20" t="s">
        <v>11</v>
      </c>
      <c r="M307" s="20" t="s">
        <v>11</v>
      </c>
      <c r="N307" s="20" t="s">
        <v>11</v>
      </c>
      <c r="O307" s="20" t="s">
        <v>11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s="7" customFormat="1" ht="13.5" customHeight="1">
      <c r="A308" s="20" t="s">
        <v>30</v>
      </c>
      <c r="B308" s="21" t="s">
        <v>10</v>
      </c>
      <c r="C308" s="20">
        <f aca="true" t="shared" si="14" ref="C308:C314">SUM(E308:O308)</f>
        <v>132635</v>
      </c>
      <c r="D308" s="20"/>
      <c r="E308" s="24">
        <v>32459</v>
      </c>
      <c r="F308" s="20"/>
      <c r="G308" s="24">
        <v>0</v>
      </c>
      <c r="H308" s="20"/>
      <c r="I308" s="24">
        <v>8931</v>
      </c>
      <c r="J308" s="20"/>
      <c r="K308" s="20">
        <v>20911</v>
      </c>
      <c r="L308" s="20"/>
      <c r="M308" s="20">
        <v>63622</v>
      </c>
      <c r="N308" s="20"/>
      <c r="O308" s="20">
        <v>6712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s="7" customFormat="1" ht="13.5" customHeight="1">
      <c r="A309" s="20" t="s">
        <v>289</v>
      </c>
      <c r="B309" s="21"/>
      <c r="C309" s="20">
        <f t="shared" si="14"/>
        <v>1031</v>
      </c>
      <c r="D309" s="20"/>
      <c r="E309" s="24">
        <v>0</v>
      </c>
      <c r="F309" s="20"/>
      <c r="G309" s="24">
        <v>0</v>
      </c>
      <c r="H309" s="20"/>
      <c r="I309" s="24">
        <v>0</v>
      </c>
      <c r="J309" s="20"/>
      <c r="K309" s="20">
        <v>0</v>
      </c>
      <c r="L309" s="20"/>
      <c r="M309" s="20">
        <v>1031</v>
      </c>
      <c r="N309" s="20"/>
      <c r="O309" s="20">
        <v>0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s="7" customFormat="1" ht="13.5" customHeight="1">
      <c r="A310" s="20" t="s">
        <v>36</v>
      </c>
      <c r="B310" s="21" t="s">
        <v>10</v>
      </c>
      <c r="C310" s="20">
        <f t="shared" si="14"/>
        <v>662969</v>
      </c>
      <c r="D310" s="20"/>
      <c r="E310" s="20">
        <v>343979</v>
      </c>
      <c r="F310" s="20"/>
      <c r="G310" s="20">
        <v>303</v>
      </c>
      <c r="H310" s="20"/>
      <c r="I310" s="20">
        <v>81999</v>
      </c>
      <c r="J310" s="20"/>
      <c r="K310" s="20">
        <v>20745</v>
      </c>
      <c r="L310" s="20"/>
      <c r="M310" s="20">
        <v>179959</v>
      </c>
      <c r="N310" s="20"/>
      <c r="O310" s="20">
        <v>35984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s="7" customFormat="1" ht="13.5" customHeight="1">
      <c r="A311" s="20" t="s">
        <v>26</v>
      </c>
      <c r="B311" s="21" t="s">
        <v>10</v>
      </c>
      <c r="C311" s="20">
        <f>SUM(E311:O311)</f>
        <v>30658</v>
      </c>
      <c r="D311" s="20"/>
      <c r="E311" s="20">
        <v>0</v>
      </c>
      <c r="F311" s="20"/>
      <c r="G311" s="24">
        <v>0</v>
      </c>
      <c r="H311" s="20"/>
      <c r="I311" s="20">
        <v>0</v>
      </c>
      <c r="J311" s="20"/>
      <c r="K311" s="24">
        <v>0</v>
      </c>
      <c r="L311" s="20"/>
      <c r="M311" s="24">
        <v>30658</v>
      </c>
      <c r="N311" s="20"/>
      <c r="O311" s="24">
        <v>0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s="7" customFormat="1" ht="13.5" customHeight="1">
      <c r="A312" s="20" t="s">
        <v>43</v>
      </c>
      <c r="B312" s="21"/>
      <c r="C312" s="20">
        <f t="shared" si="14"/>
        <v>74791</v>
      </c>
      <c r="D312" s="20"/>
      <c r="E312" s="20">
        <v>28131</v>
      </c>
      <c r="F312" s="20"/>
      <c r="G312" s="24">
        <v>21498</v>
      </c>
      <c r="H312" s="20"/>
      <c r="I312" s="20">
        <v>7822</v>
      </c>
      <c r="J312" s="20"/>
      <c r="K312" s="24">
        <v>805</v>
      </c>
      <c r="L312" s="20"/>
      <c r="M312" s="24">
        <v>4627</v>
      </c>
      <c r="N312" s="20"/>
      <c r="O312" s="24">
        <v>11908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s="7" customFormat="1" ht="13.5" customHeight="1">
      <c r="A313" s="20" t="s">
        <v>85</v>
      </c>
      <c r="B313" s="21" t="s">
        <v>10</v>
      </c>
      <c r="C313" s="25">
        <f t="shared" si="14"/>
        <v>2553</v>
      </c>
      <c r="D313" s="20"/>
      <c r="E313" s="25">
        <v>1610</v>
      </c>
      <c r="F313" s="20"/>
      <c r="G313" s="25">
        <v>0</v>
      </c>
      <c r="H313" s="20"/>
      <c r="I313" s="25">
        <v>443</v>
      </c>
      <c r="J313" s="20"/>
      <c r="K313" s="26">
        <v>500</v>
      </c>
      <c r="L313" s="20"/>
      <c r="M313" s="25">
        <v>0</v>
      </c>
      <c r="N313" s="20"/>
      <c r="O313" s="26">
        <v>0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s="7" customFormat="1" ht="13.5" customHeight="1">
      <c r="A314" s="20" t="s">
        <v>199</v>
      </c>
      <c r="B314" s="21" t="s">
        <v>10</v>
      </c>
      <c r="C314" s="25">
        <f t="shared" si="14"/>
        <v>904637</v>
      </c>
      <c r="D314" s="20"/>
      <c r="E314" s="25">
        <f>SUM(E308:E313)</f>
        <v>406179</v>
      </c>
      <c r="F314" s="20"/>
      <c r="G314" s="25">
        <f>SUM(G308:G313)</f>
        <v>21801</v>
      </c>
      <c r="H314" s="20"/>
      <c r="I314" s="25">
        <f>SUM(I308:I313)</f>
        <v>99195</v>
      </c>
      <c r="J314" s="20"/>
      <c r="K314" s="25">
        <f>SUM(K308:K313)</f>
        <v>42961</v>
      </c>
      <c r="L314" s="20"/>
      <c r="M314" s="25">
        <f>SUM(M308:M313)</f>
        <v>279897</v>
      </c>
      <c r="N314" s="20"/>
      <c r="O314" s="25">
        <f>SUM(O308:O313)</f>
        <v>54604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s="7" customFormat="1" ht="13.5" customHeight="1">
      <c r="A315" s="20"/>
      <c r="B315" s="21" t="s">
        <v>10</v>
      </c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s="7" customFormat="1" ht="13.5" customHeight="1">
      <c r="A316" s="20" t="s">
        <v>250</v>
      </c>
      <c r="B316" s="21" t="s">
        <v>10</v>
      </c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s="7" customFormat="1" ht="13.5" customHeight="1">
      <c r="A317" s="20" t="s">
        <v>100</v>
      </c>
      <c r="B317" s="21" t="s">
        <v>10</v>
      </c>
      <c r="C317" s="20">
        <f>SUM(E317:O317)</f>
        <v>3987</v>
      </c>
      <c r="D317" s="20"/>
      <c r="E317" s="20">
        <v>3127</v>
      </c>
      <c r="F317" s="20"/>
      <c r="G317" s="24">
        <v>0</v>
      </c>
      <c r="H317" s="20"/>
      <c r="I317" s="20">
        <v>860</v>
      </c>
      <c r="J317" s="20"/>
      <c r="K317" s="24">
        <v>0</v>
      </c>
      <c r="L317" s="20"/>
      <c r="M317" s="24">
        <v>0</v>
      </c>
      <c r="N317" s="20"/>
      <c r="O317" s="24">
        <v>0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s="7" customFormat="1" ht="13.5" customHeight="1">
      <c r="A318" s="28" t="s">
        <v>88</v>
      </c>
      <c r="B318" s="21" t="s">
        <v>10</v>
      </c>
      <c r="C318" s="25">
        <f>SUM(E318:O318)</f>
        <v>26</v>
      </c>
      <c r="D318" s="20"/>
      <c r="E318" s="25">
        <v>0</v>
      </c>
      <c r="F318" s="20"/>
      <c r="G318" s="26">
        <v>0</v>
      </c>
      <c r="H318" s="20"/>
      <c r="I318" s="25">
        <v>0</v>
      </c>
      <c r="J318" s="20"/>
      <c r="K318" s="26">
        <v>0</v>
      </c>
      <c r="L318" s="20"/>
      <c r="M318" s="26">
        <v>26</v>
      </c>
      <c r="N318" s="20"/>
      <c r="O318" s="26">
        <v>0</v>
      </c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s="7" customFormat="1" ht="13.5" customHeight="1">
      <c r="A319" s="20" t="s">
        <v>201</v>
      </c>
      <c r="B319" s="21" t="s">
        <v>10</v>
      </c>
      <c r="C319" s="25">
        <f>SUM(E319:O319)</f>
        <v>4013</v>
      </c>
      <c r="D319" s="20"/>
      <c r="E319" s="25">
        <f>SUM(E317:E318)</f>
        <v>3127</v>
      </c>
      <c r="F319" s="20"/>
      <c r="G319" s="25">
        <f>SUM(G317:G318)</f>
        <v>0</v>
      </c>
      <c r="H319" s="20"/>
      <c r="I319" s="25">
        <f>SUM(I317:I318)</f>
        <v>860</v>
      </c>
      <c r="J319" s="20"/>
      <c r="K319" s="25">
        <f>SUM(K317:K318)</f>
        <v>0</v>
      </c>
      <c r="L319" s="20"/>
      <c r="M319" s="25">
        <f>SUM(M317:M318)</f>
        <v>26</v>
      </c>
      <c r="N319" s="20"/>
      <c r="O319" s="25">
        <f>SUM(O317:O318)</f>
        <v>0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s="7" customFormat="1" ht="13.5" customHeight="1">
      <c r="A320" s="20"/>
      <c r="B320" s="21" t="s">
        <v>10</v>
      </c>
      <c r="C320" s="20"/>
      <c r="D320" s="20"/>
      <c r="E320" s="20"/>
      <c r="F320" s="20"/>
      <c r="G320" s="20"/>
      <c r="H320" s="20"/>
      <c r="I320" s="20"/>
      <c r="J320" s="20"/>
      <c r="K320" s="24"/>
      <c r="L320" s="20"/>
      <c r="M320" s="20"/>
      <c r="N320" s="20"/>
      <c r="O320" s="24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s="7" customFormat="1" ht="13.5" customHeight="1">
      <c r="A321" s="20" t="s">
        <v>362</v>
      </c>
      <c r="B321" s="21" t="s">
        <v>10</v>
      </c>
      <c r="C321" s="20" t="s">
        <v>11</v>
      </c>
      <c r="D321" s="20"/>
      <c r="E321" s="20" t="s">
        <v>11</v>
      </c>
      <c r="F321" s="20" t="s">
        <v>11</v>
      </c>
      <c r="G321" s="20" t="s">
        <v>11</v>
      </c>
      <c r="H321" s="20" t="s">
        <v>11</v>
      </c>
      <c r="I321" s="20" t="s">
        <v>11</v>
      </c>
      <c r="J321" s="20" t="s">
        <v>11</v>
      </c>
      <c r="K321" s="20" t="s">
        <v>11</v>
      </c>
      <c r="L321" s="20" t="s">
        <v>11</v>
      </c>
      <c r="M321" s="20" t="s">
        <v>11</v>
      </c>
      <c r="N321" s="20" t="s">
        <v>11</v>
      </c>
      <c r="O321" s="20" t="s">
        <v>11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s="7" customFormat="1" ht="13.5" customHeight="1">
      <c r="A322" s="20" t="s">
        <v>50</v>
      </c>
      <c r="B322" s="21"/>
      <c r="C322" s="29">
        <f>SUM(E322:O322)</f>
        <v>36844</v>
      </c>
      <c r="D322" s="20"/>
      <c r="E322" s="20">
        <v>6000</v>
      </c>
      <c r="F322" s="20"/>
      <c r="G322" s="20">
        <v>2982</v>
      </c>
      <c r="H322" s="20"/>
      <c r="I322" s="20">
        <v>1976</v>
      </c>
      <c r="J322" s="20"/>
      <c r="K322" s="20">
        <v>56</v>
      </c>
      <c r="L322" s="20"/>
      <c r="M322" s="20">
        <v>25830</v>
      </c>
      <c r="N322" s="20"/>
      <c r="O322" s="20">
        <v>0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s="7" customFormat="1" ht="13.5" customHeight="1">
      <c r="A323" s="20" t="s">
        <v>234</v>
      </c>
      <c r="B323" s="21" t="s">
        <v>10</v>
      </c>
      <c r="C323" s="20">
        <f>SUM(E323:O323)</f>
        <v>202670</v>
      </c>
      <c r="D323" s="20"/>
      <c r="E323" s="20">
        <v>76938</v>
      </c>
      <c r="F323" s="20"/>
      <c r="G323" s="20">
        <v>31753</v>
      </c>
      <c r="H323" s="20"/>
      <c r="I323" s="20">
        <v>25292</v>
      </c>
      <c r="J323" s="20"/>
      <c r="K323" s="20">
        <v>5076</v>
      </c>
      <c r="L323" s="20"/>
      <c r="M323" s="20">
        <v>63611</v>
      </c>
      <c r="N323" s="20"/>
      <c r="O323" s="24">
        <v>0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s="7" customFormat="1" ht="13.5" customHeight="1">
      <c r="A324" s="20" t="s">
        <v>51</v>
      </c>
      <c r="B324" s="21"/>
      <c r="C324" s="25">
        <f>SUM(E324:O324)</f>
        <v>64248</v>
      </c>
      <c r="D324" s="20"/>
      <c r="E324" s="25">
        <v>16900</v>
      </c>
      <c r="F324" s="20"/>
      <c r="G324" s="25">
        <v>26364</v>
      </c>
      <c r="H324" s="20"/>
      <c r="I324" s="25">
        <v>8815</v>
      </c>
      <c r="J324" s="20"/>
      <c r="K324" s="25">
        <v>3659</v>
      </c>
      <c r="L324" s="20"/>
      <c r="M324" s="25">
        <v>5510</v>
      </c>
      <c r="N324" s="20"/>
      <c r="O324" s="26">
        <v>3000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s="7" customFormat="1" ht="13.5" customHeight="1">
      <c r="A325" s="20" t="s">
        <v>363</v>
      </c>
      <c r="B325" s="21" t="s">
        <v>10</v>
      </c>
      <c r="C325" s="25">
        <f>SUM(E325:O325)</f>
        <v>303762</v>
      </c>
      <c r="D325" s="20"/>
      <c r="E325" s="25">
        <f>SUM(E322:E324)</f>
        <v>99838</v>
      </c>
      <c r="F325" s="20"/>
      <c r="G325" s="25">
        <f>SUM(G322:G324)</f>
        <v>61099</v>
      </c>
      <c r="H325" s="20"/>
      <c r="I325" s="25">
        <f>SUM(I322:I324)</f>
        <v>36083</v>
      </c>
      <c r="J325" s="20"/>
      <c r="K325" s="25">
        <f>SUM(K322:K324)</f>
        <v>8791</v>
      </c>
      <c r="L325" s="20"/>
      <c r="M325" s="25">
        <f>SUM(M322:M324)</f>
        <v>94951</v>
      </c>
      <c r="N325" s="20"/>
      <c r="O325" s="25">
        <f>SUM(O322:O324)</f>
        <v>3000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s="7" customFormat="1" ht="13.5" customHeight="1">
      <c r="A326" s="20"/>
      <c r="B326" s="21"/>
      <c r="C326" s="29"/>
      <c r="D326" s="20"/>
      <c r="E326" s="29"/>
      <c r="F326" s="20"/>
      <c r="G326" s="29"/>
      <c r="H326" s="20"/>
      <c r="I326" s="29"/>
      <c r="J326" s="20"/>
      <c r="K326" s="29"/>
      <c r="L326" s="20"/>
      <c r="M326" s="29"/>
      <c r="N326" s="20"/>
      <c r="O326" s="29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s="7" customFormat="1" ht="13.5" customHeight="1">
      <c r="A327" s="20" t="s">
        <v>375</v>
      </c>
      <c r="B327" s="21"/>
      <c r="C327" s="31">
        <f>SUM(E327:O327)</f>
        <v>903</v>
      </c>
      <c r="D327" s="20"/>
      <c r="E327" s="31">
        <v>708</v>
      </c>
      <c r="F327" s="20"/>
      <c r="G327" s="31">
        <v>0</v>
      </c>
      <c r="H327" s="20"/>
      <c r="I327" s="31">
        <v>195</v>
      </c>
      <c r="J327" s="20"/>
      <c r="K327" s="31">
        <v>0</v>
      </c>
      <c r="L327" s="20"/>
      <c r="M327" s="31">
        <v>0</v>
      </c>
      <c r="N327" s="20"/>
      <c r="O327" s="31">
        <v>0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s="7" customFormat="1" ht="13.5" customHeight="1">
      <c r="A328" s="20"/>
      <c r="B328" s="21"/>
      <c r="C328" s="29"/>
      <c r="D328" s="20"/>
      <c r="E328" s="29"/>
      <c r="F328" s="20"/>
      <c r="G328" s="29"/>
      <c r="H328" s="20"/>
      <c r="I328" s="29"/>
      <c r="J328" s="20"/>
      <c r="K328" s="29"/>
      <c r="L328" s="20"/>
      <c r="M328" s="29"/>
      <c r="N328" s="20"/>
      <c r="O328" s="29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s="7" customFormat="1" ht="13.5" customHeight="1">
      <c r="A329" s="20" t="s">
        <v>231</v>
      </c>
      <c r="B329" s="21"/>
      <c r="C329" s="25">
        <f>SUM(E329:O329)</f>
        <v>238934</v>
      </c>
      <c r="D329" s="20"/>
      <c r="E329" s="25">
        <v>8357</v>
      </c>
      <c r="F329" s="20"/>
      <c r="G329" s="25">
        <v>0</v>
      </c>
      <c r="H329" s="20"/>
      <c r="I329" s="25">
        <v>2507</v>
      </c>
      <c r="J329" s="20"/>
      <c r="K329" s="25">
        <v>642</v>
      </c>
      <c r="L329" s="20"/>
      <c r="M329" s="25">
        <v>225710</v>
      </c>
      <c r="N329" s="20"/>
      <c r="O329" s="25">
        <v>1718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s="7" customFormat="1" ht="13.5" customHeight="1">
      <c r="A330" s="20"/>
      <c r="B330" s="21"/>
      <c r="C330" s="29"/>
      <c r="D330" s="20"/>
      <c r="E330" s="29"/>
      <c r="F330" s="20"/>
      <c r="G330" s="29"/>
      <c r="H330" s="20"/>
      <c r="I330" s="29"/>
      <c r="J330" s="20"/>
      <c r="K330" s="29"/>
      <c r="L330" s="20"/>
      <c r="M330" s="29"/>
      <c r="N330" s="20"/>
      <c r="O330" s="29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</row>
    <row r="331" spans="1:256" s="7" customFormat="1" ht="13.5" customHeight="1">
      <c r="A331" s="20" t="s">
        <v>90</v>
      </c>
      <c r="B331" s="21"/>
      <c r="C331" s="25">
        <f>SUM(E331:O331)</f>
        <v>372643</v>
      </c>
      <c r="D331" s="20"/>
      <c r="E331" s="25">
        <v>236472</v>
      </c>
      <c r="F331" s="20"/>
      <c r="G331" s="25">
        <v>17944</v>
      </c>
      <c r="H331" s="20"/>
      <c r="I331" s="25">
        <v>68632</v>
      </c>
      <c r="J331" s="20"/>
      <c r="K331" s="25">
        <v>9827</v>
      </c>
      <c r="L331" s="20"/>
      <c r="M331" s="25">
        <v>39768</v>
      </c>
      <c r="N331" s="20"/>
      <c r="O331" s="25">
        <v>0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s="7" customFormat="1" ht="13.5" customHeight="1">
      <c r="A332" s="20"/>
      <c r="B332" s="21" t="s">
        <v>10</v>
      </c>
      <c r="C332" s="37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s="7" customFormat="1" ht="13.5" customHeight="1">
      <c r="A333" s="20" t="s">
        <v>251</v>
      </c>
      <c r="B333" s="21"/>
      <c r="C333" s="29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s="7" customFormat="1" ht="13.5" customHeight="1">
      <c r="A334" s="20" t="s">
        <v>352</v>
      </c>
      <c r="B334" s="21"/>
      <c r="C334" s="29">
        <f>SUM(E334:O334)</f>
        <v>9975</v>
      </c>
      <c r="D334" s="20"/>
      <c r="E334" s="20">
        <v>300</v>
      </c>
      <c r="F334" s="20"/>
      <c r="G334" s="20">
        <v>0</v>
      </c>
      <c r="H334" s="20"/>
      <c r="I334" s="20">
        <v>0</v>
      </c>
      <c r="J334" s="20"/>
      <c r="K334" s="20">
        <v>0</v>
      </c>
      <c r="L334" s="20"/>
      <c r="M334" s="20">
        <v>9675</v>
      </c>
      <c r="N334" s="20"/>
      <c r="O334" s="20">
        <v>0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</row>
    <row r="335" spans="1:256" s="7" customFormat="1" ht="13.5" customHeight="1">
      <c r="A335" s="20" t="s">
        <v>353</v>
      </c>
      <c r="B335" s="21"/>
      <c r="C335" s="31">
        <f>SUM(E335:O335)</f>
        <v>42506</v>
      </c>
      <c r="D335" s="20"/>
      <c r="E335" s="31">
        <v>3520</v>
      </c>
      <c r="F335" s="20"/>
      <c r="G335" s="31">
        <v>0</v>
      </c>
      <c r="H335" s="20"/>
      <c r="I335" s="31">
        <v>1056</v>
      </c>
      <c r="J335" s="20"/>
      <c r="K335" s="31">
        <v>3298</v>
      </c>
      <c r="L335" s="20"/>
      <c r="M335" s="31">
        <v>34632</v>
      </c>
      <c r="N335" s="20"/>
      <c r="O335" s="31">
        <v>0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s="7" customFormat="1" ht="13.5" customHeight="1">
      <c r="A336" s="20" t="s">
        <v>223</v>
      </c>
      <c r="B336" s="21"/>
      <c r="C336" s="25">
        <f>SUM(E336:O336)</f>
        <v>52481</v>
      </c>
      <c r="D336" s="20"/>
      <c r="E336" s="25">
        <f>SUM(E333:E335)</f>
        <v>3820</v>
      </c>
      <c r="F336" s="20"/>
      <c r="G336" s="25">
        <f>SUM(G333:G335)</f>
        <v>0</v>
      </c>
      <c r="H336" s="20"/>
      <c r="I336" s="25">
        <f>SUM(I333:I335)</f>
        <v>1056</v>
      </c>
      <c r="J336" s="20"/>
      <c r="K336" s="25">
        <f>SUM(K333:K335)</f>
        <v>3298</v>
      </c>
      <c r="L336" s="20"/>
      <c r="M336" s="25">
        <f>SUM(M333:M335)</f>
        <v>44307</v>
      </c>
      <c r="N336" s="20"/>
      <c r="O336" s="25">
        <f>SUM(O333:O335)</f>
        <v>0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s="7" customFormat="1" ht="13.5" customHeight="1">
      <c r="A337" s="20"/>
      <c r="B337" s="21"/>
      <c r="C337" s="29"/>
      <c r="D337" s="20"/>
      <c r="E337" s="29"/>
      <c r="F337" s="20"/>
      <c r="G337" s="29"/>
      <c r="H337" s="20"/>
      <c r="I337" s="29"/>
      <c r="J337" s="20"/>
      <c r="K337" s="29"/>
      <c r="L337" s="20"/>
      <c r="M337" s="29"/>
      <c r="N337" s="20"/>
      <c r="O337" s="29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s="7" customFormat="1" ht="13.5" customHeight="1">
      <c r="A338" s="20" t="s">
        <v>252</v>
      </c>
      <c r="B338" s="21" t="s">
        <v>10</v>
      </c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s="7" customFormat="1" ht="13.5" customHeight="1">
      <c r="A339" s="20" t="s">
        <v>101</v>
      </c>
      <c r="B339" s="21" t="s">
        <v>10</v>
      </c>
      <c r="C339" s="25">
        <f>SUM(E339:O339)</f>
        <v>75499</v>
      </c>
      <c r="D339" s="20"/>
      <c r="E339" s="25">
        <v>16958</v>
      </c>
      <c r="F339" s="20"/>
      <c r="G339" s="26">
        <v>0</v>
      </c>
      <c r="H339" s="20"/>
      <c r="I339" s="25">
        <v>4666</v>
      </c>
      <c r="J339" s="20"/>
      <c r="K339" s="26">
        <v>14987</v>
      </c>
      <c r="L339" s="20"/>
      <c r="M339" s="26">
        <v>38888</v>
      </c>
      <c r="N339" s="20"/>
      <c r="O339" s="26">
        <v>0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s="7" customFormat="1" ht="13.5" customHeight="1">
      <c r="A340" s="20"/>
      <c r="B340" s="21" t="s">
        <v>10</v>
      </c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s="7" customFormat="1" ht="13.5" customHeight="1">
      <c r="A341" s="20" t="s">
        <v>253</v>
      </c>
      <c r="B341" s="21" t="s">
        <v>10</v>
      </c>
      <c r="C341" s="20" t="s">
        <v>10</v>
      </c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s="7" customFormat="1" ht="13.5" customHeight="1">
      <c r="A342" s="20" t="s">
        <v>336</v>
      </c>
      <c r="B342" s="21"/>
      <c r="C342" s="29">
        <f>SUM(E342:O342)</f>
        <v>11164</v>
      </c>
      <c r="D342" s="20"/>
      <c r="E342" s="20">
        <v>0</v>
      </c>
      <c r="F342" s="20"/>
      <c r="G342" s="20">
        <v>0</v>
      </c>
      <c r="H342" s="20"/>
      <c r="I342" s="20">
        <v>0</v>
      </c>
      <c r="J342" s="20"/>
      <c r="K342" s="20">
        <v>577</v>
      </c>
      <c r="L342" s="20"/>
      <c r="M342" s="20">
        <v>10587</v>
      </c>
      <c r="N342" s="20"/>
      <c r="O342" s="20">
        <v>0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</row>
    <row r="343" spans="1:256" s="7" customFormat="1" ht="13.5" customHeight="1">
      <c r="A343" s="20" t="s">
        <v>26</v>
      </c>
      <c r="B343" s="21"/>
      <c r="C343" s="25">
        <f>SUM(E343:O343)</f>
        <v>223597</v>
      </c>
      <c r="D343" s="20"/>
      <c r="E343" s="25">
        <v>160913</v>
      </c>
      <c r="F343" s="20"/>
      <c r="G343" s="26">
        <v>1585</v>
      </c>
      <c r="H343" s="20"/>
      <c r="I343" s="25">
        <v>44612</v>
      </c>
      <c r="J343" s="20"/>
      <c r="K343" s="26">
        <v>0</v>
      </c>
      <c r="L343" s="20"/>
      <c r="M343" s="26">
        <v>16487</v>
      </c>
      <c r="N343" s="20"/>
      <c r="O343" s="26">
        <v>0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</row>
    <row r="344" spans="1:256" s="7" customFormat="1" ht="13.5" customHeight="1">
      <c r="A344" s="20" t="s">
        <v>195</v>
      </c>
      <c r="B344" s="21"/>
      <c r="C344" s="25">
        <f>SUM(E344:O344)</f>
        <v>234761</v>
      </c>
      <c r="D344" s="20"/>
      <c r="E344" s="27">
        <f>SUM(E342:E343)</f>
        <v>160913</v>
      </c>
      <c r="F344" s="20"/>
      <c r="G344" s="32">
        <f>SUM(G342:G343)</f>
        <v>1585</v>
      </c>
      <c r="H344" s="20"/>
      <c r="I344" s="27">
        <f>SUM(I342:I343)</f>
        <v>44612</v>
      </c>
      <c r="J344" s="20"/>
      <c r="K344" s="32">
        <f>SUM(K342:K343)</f>
        <v>577</v>
      </c>
      <c r="L344" s="20"/>
      <c r="M344" s="32">
        <f>SUM(M342:M343)</f>
        <v>27074</v>
      </c>
      <c r="N344" s="20"/>
      <c r="O344" s="32">
        <f>SUM(O342:O343)</f>
        <v>0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s="7" customFormat="1" ht="13.5" customHeight="1">
      <c r="A345" s="20"/>
      <c r="B345" s="21"/>
      <c r="C345" s="29"/>
      <c r="D345" s="20"/>
      <c r="E345" s="29"/>
      <c r="F345" s="20"/>
      <c r="G345" s="33"/>
      <c r="H345" s="20"/>
      <c r="I345" s="29"/>
      <c r="J345" s="20"/>
      <c r="K345" s="33"/>
      <c r="L345" s="20"/>
      <c r="M345" s="33"/>
      <c r="N345" s="20"/>
      <c r="O345" s="33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s="7" customFormat="1" ht="13.5" customHeight="1">
      <c r="A346" s="20" t="s">
        <v>102</v>
      </c>
      <c r="B346" s="21" t="s">
        <v>10</v>
      </c>
      <c r="C346" s="25">
        <f>SUM(E346:O346)</f>
        <v>4875</v>
      </c>
      <c r="D346" s="20"/>
      <c r="E346" s="26">
        <v>0</v>
      </c>
      <c r="F346" s="20"/>
      <c r="G346" s="26">
        <v>0</v>
      </c>
      <c r="H346" s="20"/>
      <c r="I346" s="26">
        <v>0</v>
      </c>
      <c r="J346" s="20"/>
      <c r="K346" s="26">
        <v>0</v>
      </c>
      <c r="L346" s="20"/>
      <c r="M346" s="25">
        <v>4875</v>
      </c>
      <c r="N346" s="20"/>
      <c r="O346" s="26">
        <v>0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s="7" customFormat="1" ht="13.5" customHeight="1">
      <c r="A347" s="20"/>
      <c r="B347" s="21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s="7" customFormat="1" ht="13.5" customHeight="1">
      <c r="A348" s="20" t="s">
        <v>354</v>
      </c>
      <c r="B348" s="21"/>
      <c r="C348" s="31">
        <f>SUM(E348:O348)</f>
        <v>182276</v>
      </c>
      <c r="D348" s="20"/>
      <c r="E348" s="31">
        <v>0</v>
      </c>
      <c r="F348" s="20"/>
      <c r="G348" s="31">
        <v>8281</v>
      </c>
      <c r="H348" s="20"/>
      <c r="I348" s="31">
        <v>2278</v>
      </c>
      <c r="J348" s="20"/>
      <c r="K348" s="31">
        <v>237</v>
      </c>
      <c r="L348" s="20"/>
      <c r="M348" s="31">
        <v>171480</v>
      </c>
      <c r="N348" s="20"/>
      <c r="O348" s="31">
        <v>0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</row>
    <row r="349" spans="1:256" s="7" customFormat="1" ht="13.5" customHeight="1">
      <c r="A349" s="20"/>
      <c r="B349" s="21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s="7" customFormat="1" ht="13.5" customHeight="1">
      <c r="A350" s="20" t="s">
        <v>69</v>
      </c>
      <c r="B350" s="21"/>
      <c r="C350" s="31">
        <f>SUM(E350:O350)</f>
        <v>50070</v>
      </c>
      <c r="D350" s="20"/>
      <c r="E350" s="31">
        <v>39266</v>
      </c>
      <c r="F350" s="20"/>
      <c r="G350" s="31">
        <v>0</v>
      </c>
      <c r="H350" s="20"/>
      <c r="I350" s="31">
        <v>10804</v>
      </c>
      <c r="J350" s="20"/>
      <c r="K350" s="31">
        <v>0</v>
      </c>
      <c r="L350" s="20"/>
      <c r="M350" s="31">
        <v>0</v>
      </c>
      <c r="N350" s="20"/>
      <c r="O350" s="31">
        <v>0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s="7" customFormat="1" ht="13.5" customHeight="1">
      <c r="A351" s="20"/>
      <c r="B351" s="21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s="7" customFormat="1" ht="13.5" customHeight="1">
      <c r="A352" s="20" t="s">
        <v>103</v>
      </c>
      <c r="B352" s="21" t="s">
        <v>10</v>
      </c>
      <c r="C352" s="25">
        <f>SUM(E352:O352)</f>
        <v>564559</v>
      </c>
      <c r="D352" s="20"/>
      <c r="E352" s="25">
        <v>332516</v>
      </c>
      <c r="F352" s="20"/>
      <c r="G352" s="25">
        <v>74714</v>
      </c>
      <c r="H352" s="20"/>
      <c r="I352" s="25">
        <v>77640</v>
      </c>
      <c r="J352" s="20"/>
      <c r="K352" s="25">
        <v>8084</v>
      </c>
      <c r="L352" s="20"/>
      <c r="M352" s="25">
        <v>44332</v>
      </c>
      <c r="N352" s="20"/>
      <c r="O352" s="25">
        <v>27273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s="7" customFormat="1" ht="13.5" customHeight="1">
      <c r="A353" s="20"/>
      <c r="B353" s="21"/>
      <c r="C353" s="29"/>
      <c r="D353" s="20"/>
      <c r="E353" s="29"/>
      <c r="F353" s="20"/>
      <c r="G353" s="29"/>
      <c r="H353" s="20"/>
      <c r="I353" s="29"/>
      <c r="J353" s="20"/>
      <c r="K353" s="29"/>
      <c r="L353" s="20"/>
      <c r="M353" s="29"/>
      <c r="N353" s="20"/>
      <c r="O353" s="29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s="7" customFormat="1" ht="13.5" customHeight="1">
      <c r="A354" s="20" t="s">
        <v>255</v>
      </c>
      <c r="B354" s="21" t="s">
        <v>10</v>
      </c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s="7" customFormat="1" ht="13.5" customHeight="1">
      <c r="A355" s="20" t="s">
        <v>72</v>
      </c>
      <c r="B355" s="21" t="s">
        <v>10</v>
      </c>
      <c r="C355" s="20">
        <f>SUM(E355:O355)</f>
        <v>28025</v>
      </c>
      <c r="D355" s="20"/>
      <c r="E355" s="24">
        <v>20947</v>
      </c>
      <c r="F355" s="20"/>
      <c r="G355" s="24">
        <v>0</v>
      </c>
      <c r="H355" s="20"/>
      <c r="I355" s="24">
        <v>3797</v>
      </c>
      <c r="J355" s="20"/>
      <c r="K355" s="24">
        <v>0</v>
      </c>
      <c r="L355" s="20"/>
      <c r="M355" s="20">
        <v>3281</v>
      </c>
      <c r="N355" s="20"/>
      <c r="O355" s="24">
        <v>0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s="7" customFormat="1" ht="13.5" customHeight="1">
      <c r="A356" s="20" t="s">
        <v>292</v>
      </c>
      <c r="B356" s="21" t="s">
        <v>10</v>
      </c>
      <c r="C356" s="25">
        <f>SUM(E356:O356)</f>
        <v>11078</v>
      </c>
      <c r="D356" s="20"/>
      <c r="E356" s="26">
        <v>0</v>
      </c>
      <c r="F356" s="20"/>
      <c r="G356" s="26">
        <v>0</v>
      </c>
      <c r="H356" s="20"/>
      <c r="I356" s="26">
        <v>0</v>
      </c>
      <c r="J356" s="20"/>
      <c r="K356" s="26">
        <v>0</v>
      </c>
      <c r="L356" s="20"/>
      <c r="M356" s="25">
        <v>11078</v>
      </c>
      <c r="N356" s="20"/>
      <c r="O356" s="26">
        <v>0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s="7" customFormat="1" ht="13.5" customHeight="1">
      <c r="A357" s="20" t="s">
        <v>193</v>
      </c>
      <c r="B357" s="21" t="s">
        <v>10</v>
      </c>
      <c r="C357" s="25">
        <f>SUM(E357:O357)</f>
        <v>39103</v>
      </c>
      <c r="D357" s="20"/>
      <c r="E357" s="25">
        <f>SUM(E355:E356)</f>
        <v>20947</v>
      </c>
      <c r="F357" s="20"/>
      <c r="G357" s="25">
        <f>SUM(G355:G356)</f>
        <v>0</v>
      </c>
      <c r="H357" s="20"/>
      <c r="I357" s="25">
        <f>SUM(I355:I356)</f>
        <v>3797</v>
      </c>
      <c r="J357" s="20"/>
      <c r="K357" s="25">
        <f>SUM(K355:K356)</f>
        <v>0</v>
      </c>
      <c r="L357" s="20"/>
      <c r="M357" s="25">
        <f>SUM(M355:M356)</f>
        <v>14359</v>
      </c>
      <c r="N357" s="20"/>
      <c r="O357" s="25">
        <f>SUM(O355:O356)</f>
        <v>0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s="7" customFormat="1" ht="13.5" customHeight="1">
      <c r="A358" s="20"/>
      <c r="B358" s="21" t="s">
        <v>10</v>
      </c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s="7" customFormat="1" ht="13.5" customHeight="1">
      <c r="A359" s="28" t="s">
        <v>355</v>
      </c>
      <c r="B359" s="21" t="s">
        <v>10</v>
      </c>
      <c r="C359" s="25">
        <f>SUM(E359:O359)</f>
        <v>1</v>
      </c>
      <c r="D359" s="20"/>
      <c r="E359" s="26">
        <v>0</v>
      </c>
      <c r="F359" s="20"/>
      <c r="G359" s="25">
        <v>0</v>
      </c>
      <c r="H359" s="20"/>
      <c r="I359" s="26">
        <v>0</v>
      </c>
      <c r="J359" s="20"/>
      <c r="K359" s="26">
        <v>0</v>
      </c>
      <c r="L359" s="20"/>
      <c r="M359" s="26">
        <v>1</v>
      </c>
      <c r="N359" s="20"/>
      <c r="O359" s="26">
        <v>0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s="7" customFormat="1" ht="13.5" customHeight="1">
      <c r="A360" s="28"/>
      <c r="B360" s="21"/>
      <c r="C360" s="29"/>
      <c r="D360" s="20"/>
      <c r="E360" s="33"/>
      <c r="F360" s="20"/>
      <c r="G360" s="29"/>
      <c r="H360" s="20"/>
      <c r="I360" s="33"/>
      <c r="J360" s="20"/>
      <c r="K360" s="33"/>
      <c r="L360" s="20"/>
      <c r="M360" s="33"/>
      <c r="N360" s="20"/>
      <c r="O360" s="33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s="7" customFormat="1" ht="13.5" customHeight="1">
      <c r="A361" s="28" t="s">
        <v>225</v>
      </c>
      <c r="B361" s="21"/>
      <c r="C361" s="25">
        <f>SUM(E361:O361)</f>
        <v>5321796</v>
      </c>
      <c r="D361" s="20"/>
      <c r="E361" s="26">
        <v>472523</v>
      </c>
      <c r="F361" s="20"/>
      <c r="G361" s="26">
        <v>72378</v>
      </c>
      <c r="H361" s="20"/>
      <c r="I361" s="26">
        <v>133246</v>
      </c>
      <c r="J361" s="20"/>
      <c r="K361" s="26">
        <v>27912</v>
      </c>
      <c r="L361" s="20"/>
      <c r="M361" s="26">
        <v>4609094</v>
      </c>
      <c r="N361" s="20"/>
      <c r="O361" s="26">
        <v>6643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s="7" customFormat="1" ht="13.5" customHeight="1">
      <c r="A362" s="29"/>
      <c r="B362" s="36" t="s">
        <v>10</v>
      </c>
      <c r="C362" s="29"/>
      <c r="D362" s="29"/>
      <c r="E362" s="29"/>
      <c r="F362" s="29"/>
      <c r="G362" s="33"/>
      <c r="H362" s="29"/>
      <c r="I362" s="29"/>
      <c r="J362" s="29"/>
      <c r="K362" s="33"/>
      <c r="L362" s="29"/>
      <c r="M362" s="33"/>
      <c r="N362" s="29"/>
      <c r="O362" s="33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s="7" customFormat="1" ht="13.5" customHeight="1">
      <c r="A363" s="20" t="s">
        <v>104</v>
      </c>
      <c r="B363" s="21" t="s">
        <v>10</v>
      </c>
      <c r="C363" s="25">
        <f>SUM(E363:O363)</f>
        <v>414875</v>
      </c>
      <c r="D363" s="20"/>
      <c r="E363" s="25">
        <v>213159</v>
      </c>
      <c r="F363" s="20"/>
      <c r="G363" s="25">
        <v>7788</v>
      </c>
      <c r="H363" s="20"/>
      <c r="I363" s="25">
        <v>61779</v>
      </c>
      <c r="J363" s="20"/>
      <c r="K363" s="25">
        <v>25242</v>
      </c>
      <c r="L363" s="20"/>
      <c r="M363" s="25">
        <v>101003</v>
      </c>
      <c r="N363" s="20"/>
      <c r="O363" s="26">
        <v>5904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s="7" customFormat="1" ht="13.5" customHeight="1">
      <c r="A364" s="20"/>
      <c r="B364" s="21"/>
      <c r="C364" s="29"/>
      <c r="D364" s="20"/>
      <c r="E364" s="29"/>
      <c r="F364" s="20"/>
      <c r="G364" s="29"/>
      <c r="H364" s="20"/>
      <c r="I364" s="29"/>
      <c r="J364" s="20"/>
      <c r="K364" s="29"/>
      <c r="L364" s="20"/>
      <c r="M364" s="29"/>
      <c r="N364" s="20"/>
      <c r="O364" s="33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 s="7" customFormat="1" ht="13.5" customHeight="1">
      <c r="A365" s="20" t="s">
        <v>311</v>
      </c>
      <c r="B365" s="21"/>
      <c r="C365" s="38">
        <f>SUM(E365:O365)</f>
        <v>-204</v>
      </c>
      <c r="D365" s="20"/>
      <c r="E365" s="38">
        <v>0</v>
      </c>
      <c r="F365" s="20"/>
      <c r="G365" s="38">
        <v>0</v>
      </c>
      <c r="H365" s="20"/>
      <c r="I365" s="38">
        <v>0</v>
      </c>
      <c r="J365" s="20"/>
      <c r="K365" s="38">
        <v>0</v>
      </c>
      <c r="L365" s="20"/>
      <c r="M365" s="38">
        <v>-204</v>
      </c>
      <c r="N365" s="20"/>
      <c r="O365" s="38">
        <v>0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s="7" customFormat="1" ht="13.5" customHeight="1">
      <c r="A366" s="20"/>
      <c r="B366" s="21" t="s">
        <v>10</v>
      </c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s="7" customFormat="1" ht="13.5" customHeight="1">
      <c r="A367" s="20" t="s">
        <v>257</v>
      </c>
      <c r="B367" s="21" t="s">
        <v>10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</row>
    <row r="368" spans="1:256" s="7" customFormat="1" ht="13.5" customHeight="1">
      <c r="A368" s="20" t="s">
        <v>110</v>
      </c>
      <c r="B368" s="21"/>
      <c r="C368" s="20">
        <f>SUM(E368:O368)</f>
        <v>12084</v>
      </c>
      <c r="D368" s="20"/>
      <c r="E368" s="20">
        <v>500</v>
      </c>
      <c r="F368" s="20"/>
      <c r="G368" s="20">
        <v>0</v>
      </c>
      <c r="H368" s="20"/>
      <c r="I368" s="20">
        <v>151</v>
      </c>
      <c r="J368" s="20"/>
      <c r="K368" s="20">
        <v>0</v>
      </c>
      <c r="L368" s="20"/>
      <c r="M368" s="20">
        <v>9093</v>
      </c>
      <c r="N368" s="20"/>
      <c r="O368" s="20">
        <v>2340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</row>
    <row r="369" spans="1:256" s="7" customFormat="1" ht="13.5" customHeight="1">
      <c r="A369" s="20" t="s">
        <v>312</v>
      </c>
      <c r="B369" s="21"/>
      <c r="C369" s="20">
        <f>SUM(E369:O369)</f>
        <v>1652088</v>
      </c>
      <c r="D369" s="20"/>
      <c r="E369" s="20">
        <v>1012690</v>
      </c>
      <c r="F369" s="20"/>
      <c r="G369" s="20">
        <v>100036</v>
      </c>
      <c r="H369" s="20"/>
      <c r="I369" s="20">
        <v>338129</v>
      </c>
      <c r="J369" s="20"/>
      <c r="K369" s="20">
        <v>5665</v>
      </c>
      <c r="L369" s="20"/>
      <c r="M369" s="20">
        <v>193785</v>
      </c>
      <c r="N369" s="20"/>
      <c r="O369" s="20">
        <v>1783</v>
      </c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</row>
    <row r="370" spans="1:256" s="7" customFormat="1" ht="13.5" customHeight="1">
      <c r="A370" s="20" t="s">
        <v>80</v>
      </c>
      <c r="B370" s="21"/>
      <c r="C370" s="20">
        <f>SUM(E370:O370)</f>
        <v>6258</v>
      </c>
      <c r="D370" s="20"/>
      <c r="E370" s="20">
        <v>4808</v>
      </c>
      <c r="F370" s="20"/>
      <c r="G370" s="20">
        <v>0</v>
      </c>
      <c r="H370" s="20"/>
      <c r="I370" s="20">
        <v>1450</v>
      </c>
      <c r="J370" s="20"/>
      <c r="K370" s="20">
        <v>0</v>
      </c>
      <c r="L370" s="20"/>
      <c r="M370" s="20">
        <v>0</v>
      </c>
      <c r="N370" s="20"/>
      <c r="O370" s="20">
        <v>0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</row>
    <row r="371" spans="1:256" s="7" customFormat="1" ht="13.5" customHeight="1">
      <c r="A371" s="20" t="s">
        <v>105</v>
      </c>
      <c r="B371" s="21"/>
      <c r="C371" s="20">
        <f>SUM(E371:O371)</f>
        <v>47817</v>
      </c>
      <c r="D371" s="20"/>
      <c r="E371" s="20">
        <v>0</v>
      </c>
      <c r="F371" s="20"/>
      <c r="G371" s="20">
        <v>0</v>
      </c>
      <c r="H371" s="20"/>
      <c r="I371" s="20">
        <v>0</v>
      </c>
      <c r="J371" s="20"/>
      <c r="K371" s="20">
        <v>0</v>
      </c>
      <c r="L371" s="20"/>
      <c r="M371" s="20">
        <v>47817</v>
      </c>
      <c r="N371" s="20"/>
      <c r="O371" s="20">
        <v>0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</row>
    <row r="372" spans="1:256" s="7" customFormat="1" ht="13.5" customHeight="1">
      <c r="A372" s="20" t="s">
        <v>191</v>
      </c>
      <c r="B372" s="21" t="s">
        <v>10</v>
      </c>
      <c r="C372" s="27">
        <f>SUM(E372:O372)</f>
        <v>1718247</v>
      </c>
      <c r="D372" s="20"/>
      <c r="E372" s="27">
        <f>SUM(E368:E371)</f>
        <v>1017998</v>
      </c>
      <c r="F372" s="20"/>
      <c r="G372" s="32">
        <f>SUM(G368:G371)</f>
        <v>100036</v>
      </c>
      <c r="H372" s="20"/>
      <c r="I372" s="27">
        <f>SUM(I368:I371)</f>
        <v>339730</v>
      </c>
      <c r="J372" s="20"/>
      <c r="K372" s="32">
        <f>SUM(K368:K371)</f>
        <v>5665</v>
      </c>
      <c r="L372" s="20"/>
      <c r="M372" s="27">
        <f>SUM(M368:M371)</f>
        <v>250695</v>
      </c>
      <c r="N372" s="20"/>
      <c r="O372" s="32">
        <f>SUM(O368:O371)</f>
        <v>4123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</row>
    <row r="373" spans="1:256" s="7" customFormat="1" ht="13.5" customHeight="1">
      <c r="A373" s="20"/>
      <c r="B373" s="21" t="s">
        <v>10</v>
      </c>
      <c r="C373" s="20"/>
      <c r="D373" s="20"/>
      <c r="E373" s="20"/>
      <c r="F373" s="20"/>
      <c r="G373" s="24"/>
      <c r="H373" s="20"/>
      <c r="I373" s="20"/>
      <c r="J373" s="20"/>
      <c r="K373" s="24"/>
      <c r="L373" s="20"/>
      <c r="M373" s="20"/>
      <c r="N373" s="20"/>
      <c r="O373" s="24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</row>
    <row r="374" spans="1:256" s="7" customFormat="1" ht="13.5" customHeight="1">
      <c r="A374" s="20" t="s">
        <v>304</v>
      </c>
      <c r="B374" s="21" t="s">
        <v>10</v>
      </c>
      <c r="C374" s="20"/>
      <c r="D374" s="20"/>
      <c r="E374" s="20"/>
      <c r="F374" s="20"/>
      <c r="G374" s="24"/>
      <c r="H374" s="20"/>
      <c r="I374" s="20"/>
      <c r="J374" s="20"/>
      <c r="K374" s="24"/>
      <c r="L374" s="20"/>
      <c r="M374" s="20"/>
      <c r="N374" s="20"/>
      <c r="O374" s="24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</row>
    <row r="375" spans="1:256" s="7" customFormat="1" ht="13.5" customHeight="1">
      <c r="A375" s="20" t="s">
        <v>321</v>
      </c>
      <c r="B375" s="21" t="s">
        <v>10</v>
      </c>
      <c r="C375" s="25">
        <f>SUM(E375:O375)</f>
        <v>74</v>
      </c>
      <c r="D375" s="20"/>
      <c r="E375" s="26">
        <v>0</v>
      </c>
      <c r="F375" s="20"/>
      <c r="G375" s="25">
        <v>0</v>
      </c>
      <c r="H375" s="20"/>
      <c r="I375" s="26">
        <v>0</v>
      </c>
      <c r="J375" s="20"/>
      <c r="K375" s="26">
        <v>0</v>
      </c>
      <c r="L375" s="20"/>
      <c r="M375" s="25">
        <v>74</v>
      </c>
      <c r="N375" s="20"/>
      <c r="O375" s="26">
        <v>0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</row>
    <row r="376" spans="1:256" s="7" customFormat="1" ht="13.5" customHeight="1">
      <c r="A376" s="20"/>
      <c r="B376" s="21" t="s">
        <v>10</v>
      </c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</row>
    <row r="377" spans="1:256" s="7" customFormat="1" ht="13.5" customHeight="1">
      <c r="A377" s="20" t="s">
        <v>204</v>
      </c>
      <c r="B377" s="21" t="s">
        <v>10</v>
      </c>
      <c r="C377" s="25">
        <f>SUM(E377:O377)</f>
        <v>10509128</v>
      </c>
      <c r="D377" s="20"/>
      <c r="E377" s="25">
        <f>SUM(E375+E372+E365+E363+E361+E359+E357+E352+E346+E344+E339+E336+E331+E329+E325+E319+E314+E305+E301+E350+E348+E327)</f>
        <v>3047036</v>
      </c>
      <c r="F377" s="29"/>
      <c r="G377" s="25">
        <f>SUM(G375+G372+G365+G363+G361+G359+G357+G352+G346+G344+G339+G336+G331+G329+G325+G319+G314+G305+G301+G350+G348+G327)</f>
        <v>365626</v>
      </c>
      <c r="H377" s="29"/>
      <c r="I377" s="25">
        <f>SUM(I375+I372+I365+I363+I361+I359+I357+I352+I346+I344+I339+I336+I331+I329+I325+I319+I314+I305+I301+I350+I348+I327)</f>
        <v>891002</v>
      </c>
      <c r="J377" s="29"/>
      <c r="K377" s="25">
        <f>SUM(K375+K372+K365+K363+K361+K359+K357+K352+K346+K344+K339+K336+K331+K329+K325+K319+K314+K305+K301+K350+K348+K327)</f>
        <v>148223</v>
      </c>
      <c r="L377" s="29"/>
      <c r="M377" s="25">
        <f>SUM(M375+M372+M365+M363+M361+M359+M357+M352+M346+M344+M339+M336+M331+M329+M325+M319+M314+M305+M301+M350+M348+M327)</f>
        <v>5953976</v>
      </c>
      <c r="N377" s="29"/>
      <c r="O377" s="25">
        <f>SUM(O375+O372+O365+O363+O361+O359+O357+O352+O346+O344+O339+O336+O331+O329+O325+O319+O314+O305+O301+O350+O348+O327)</f>
        <v>103265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</row>
    <row r="378" spans="1:256" s="7" customFormat="1" ht="13.5" customHeight="1">
      <c r="A378" s="20"/>
      <c r="B378" s="21" t="s">
        <v>10</v>
      </c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</row>
    <row r="379" spans="1:256" s="7" customFormat="1" ht="13.5" customHeight="1">
      <c r="A379" s="20" t="s">
        <v>244</v>
      </c>
      <c r="B379" s="21" t="s">
        <v>10</v>
      </c>
      <c r="C379" s="20" t="s">
        <v>10</v>
      </c>
      <c r="D379" s="20"/>
      <c r="E379" s="20" t="s">
        <v>10</v>
      </c>
      <c r="F379" s="20" t="s">
        <v>10</v>
      </c>
      <c r="G379" s="20" t="s">
        <v>10</v>
      </c>
      <c r="H379" s="20" t="s">
        <v>10</v>
      </c>
      <c r="I379" s="20" t="s">
        <v>10</v>
      </c>
      <c r="J379" s="20" t="s">
        <v>10</v>
      </c>
      <c r="K379" s="20" t="s">
        <v>10</v>
      </c>
      <c r="L379" s="20" t="s">
        <v>10</v>
      </c>
      <c r="M379" s="20" t="s">
        <v>10</v>
      </c>
      <c r="N379" s="20" t="s">
        <v>10</v>
      </c>
      <c r="O379" s="20" t="s">
        <v>10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</row>
    <row r="380" spans="1:256" s="8" customFormat="1" ht="13.5" customHeight="1">
      <c r="A380" s="20" t="s">
        <v>259</v>
      </c>
      <c r="B380" s="21" t="s">
        <v>10</v>
      </c>
      <c r="C380" s="20" t="s">
        <v>10</v>
      </c>
      <c r="D380" s="20"/>
      <c r="E380" s="20" t="s">
        <v>10</v>
      </c>
      <c r="F380" s="20" t="s">
        <v>10</v>
      </c>
      <c r="G380" s="20" t="s">
        <v>10</v>
      </c>
      <c r="H380" s="20" t="s">
        <v>10</v>
      </c>
      <c r="I380" s="20" t="s">
        <v>10</v>
      </c>
      <c r="J380" s="20" t="s">
        <v>10</v>
      </c>
      <c r="K380" s="20" t="s">
        <v>10</v>
      </c>
      <c r="L380" s="20" t="s">
        <v>10</v>
      </c>
      <c r="M380" s="20" t="s">
        <v>10</v>
      </c>
      <c r="N380" s="20" t="s">
        <v>10</v>
      </c>
      <c r="O380" s="20" t="s">
        <v>10</v>
      </c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  <c r="IT380" s="6"/>
      <c r="IU380" s="6"/>
      <c r="IV380" s="6"/>
    </row>
    <row r="381" spans="1:256" s="7" customFormat="1" ht="13.5" customHeight="1">
      <c r="A381" s="20" t="s">
        <v>106</v>
      </c>
      <c r="B381" s="21" t="s">
        <v>10</v>
      </c>
      <c r="C381" s="20">
        <f>SUM(E381:O381)</f>
        <v>11721675</v>
      </c>
      <c r="D381" s="20"/>
      <c r="E381" s="20">
        <v>4207335</v>
      </c>
      <c r="F381" s="20"/>
      <c r="G381" s="20">
        <v>586899</v>
      </c>
      <c r="H381" s="20"/>
      <c r="I381" s="20">
        <v>1188365</v>
      </c>
      <c r="J381" s="20"/>
      <c r="K381" s="20">
        <v>50767</v>
      </c>
      <c r="L381" s="20"/>
      <c r="M381" s="20">
        <v>1096848</v>
      </c>
      <c r="N381" s="20"/>
      <c r="O381" s="20">
        <v>4591461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</row>
    <row r="382" spans="1:256" s="7" customFormat="1" ht="13.5" customHeight="1">
      <c r="A382" s="20" t="s">
        <v>107</v>
      </c>
      <c r="B382" s="21" t="s">
        <v>10</v>
      </c>
      <c r="C382" s="25">
        <f>SUM(E382:O382)</f>
        <v>697219</v>
      </c>
      <c r="D382" s="20"/>
      <c r="E382" s="25">
        <v>176432</v>
      </c>
      <c r="F382" s="20"/>
      <c r="G382" s="26">
        <v>6969</v>
      </c>
      <c r="H382" s="20"/>
      <c r="I382" s="25">
        <v>54539</v>
      </c>
      <c r="J382" s="20"/>
      <c r="K382" s="25">
        <v>991</v>
      </c>
      <c r="L382" s="20"/>
      <c r="M382" s="25">
        <v>17799</v>
      </c>
      <c r="N382" s="20"/>
      <c r="O382" s="25">
        <v>440489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s="7" customFormat="1" ht="13.5" customHeight="1">
      <c r="A383" s="20" t="s">
        <v>293</v>
      </c>
      <c r="B383" s="21" t="s">
        <v>10</v>
      </c>
      <c r="C383" s="25">
        <f>SUM(C381:C382)</f>
        <v>12418894</v>
      </c>
      <c r="D383" s="20"/>
      <c r="E383" s="25">
        <f>SUM(E381:E382)</f>
        <v>4383767</v>
      </c>
      <c r="F383" s="20"/>
      <c r="G383" s="25">
        <f>SUM(G381:G382)</f>
        <v>593868</v>
      </c>
      <c r="H383" s="20"/>
      <c r="I383" s="25">
        <f>SUM(I381:I382)</f>
        <v>1242904</v>
      </c>
      <c r="J383" s="20"/>
      <c r="K383" s="25">
        <f>SUM(K381:K382)</f>
        <v>51758</v>
      </c>
      <c r="L383" s="20"/>
      <c r="M383" s="25">
        <f>SUM(M381:M382)</f>
        <v>1114647</v>
      </c>
      <c r="N383" s="20"/>
      <c r="O383" s="25">
        <f>SUM(O381:O382)</f>
        <v>5031950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s="7" customFormat="1" ht="13.5" customHeight="1">
      <c r="A384" s="20"/>
      <c r="B384" s="21" t="s">
        <v>10</v>
      </c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s="7" customFormat="1" ht="13.5" customHeight="1">
      <c r="A385" s="20" t="s">
        <v>285</v>
      </c>
      <c r="B385" s="21" t="s">
        <v>10</v>
      </c>
      <c r="C385" s="25">
        <f>SUM(E385:O385)</f>
        <v>-255143</v>
      </c>
      <c r="D385" s="20"/>
      <c r="E385" s="25">
        <v>-89300</v>
      </c>
      <c r="F385" s="20"/>
      <c r="G385" s="25">
        <v>-20411</v>
      </c>
      <c r="H385" s="20"/>
      <c r="I385" s="25">
        <v>-12757</v>
      </c>
      <c r="J385" s="20"/>
      <c r="K385" s="26">
        <v>0</v>
      </c>
      <c r="L385" s="20"/>
      <c r="M385" s="25">
        <v>-132675</v>
      </c>
      <c r="N385" s="20"/>
      <c r="O385" s="26">
        <v>0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s="7" customFormat="1" ht="13.5" customHeight="1">
      <c r="A386" s="20" t="s">
        <v>108</v>
      </c>
      <c r="B386" s="21" t="s">
        <v>10</v>
      </c>
      <c r="C386" s="25">
        <f>SUM(C383:C385)</f>
        <v>12163751</v>
      </c>
      <c r="D386" s="20"/>
      <c r="E386" s="25">
        <f>SUM(E383:E385)</f>
        <v>4294467</v>
      </c>
      <c r="F386" s="20"/>
      <c r="G386" s="25">
        <f>SUM(G383:G385)</f>
        <v>573457</v>
      </c>
      <c r="H386" s="20"/>
      <c r="I386" s="25">
        <f>SUM(I383:I385)</f>
        <v>1230147</v>
      </c>
      <c r="J386" s="20"/>
      <c r="K386" s="25">
        <f>SUM(K383:K385)</f>
        <v>51758</v>
      </c>
      <c r="L386" s="20"/>
      <c r="M386" s="25">
        <f>SUM(M383:M385)</f>
        <v>981972</v>
      </c>
      <c r="N386" s="20"/>
      <c r="O386" s="25">
        <f>SUM(O383:O385)</f>
        <v>5031950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</row>
    <row r="387" spans="1:256" s="7" customFormat="1" ht="13.5" customHeight="1">
      <c r="A387" s="20"/>
      <c r="B387" s="21" t="s">
        <v>10</v>
      </c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</row>
    <row r="388" spans="1:256" s="7" customFormat="1" ht="13.5" customHeight="1">
      <c r="A388" s="20" t="s">
        <v>226</v>
      </c>
      <c r="B388" s="21"/>
      <c r="C388" s="25">
        <f>SUM(E388:O388)</f>
        <v>10449068</v>
      </c>
      <c r="D388" s="20"/>
      <c r="E388" s="26">
        <v>6640927</v>
      </c>
      <c r="F388" s="20"/>
      <c r="G388" s="26">
        <v>266831</v>
      </c>
      <c r="H388" s="20"/>
      <c r="I388" s="26">
        <v>2057029</v>
      </c>
      <c r="J388" s="20"/>
      <c r="K388" s="26">
        <v>65884</v>
      </c>
      <c r="L388" s="20"/>
      <c r="M388" s="26">
        <v>1316242</v>
      </c>
      <c r="N388" s="20"/>
      <c r="O388" s="26">
        <v>102155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</row>
    <row r="389" spans="1:256" s="7" customFormat="1" ht="13.5" customHeight="1">
      <c r="A389" s="20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s="7" customFormat="1" ht="13.5" customHeight="1">
      <c r="A390" s="20" t="s">
        <v>260</v>
      </c>
      <c r="B390" s="21" t="s">
        <v>10</v>
      </c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</row>
    <row r="391" spans="1:256" s="7" customFormat="1" ht="13.5" customHeight="1">
      <c r="A391" s="20" t="s">
        <v>205</v>
      </c>
      <c r="B391" s="21" t="s">
        <v>10</v>
      </c>
      <c r="C391" s="20">
        <f>SUM(E391:O391)</f>
        <v>995359</v>
      </c>
      <c r="D391" s="20"/>
      <c r="E391" s="20">
        <v>447373</v>
      </c>
      <c r="F391" s="20"/>
      <c r="G391" s="20">
        <v>58041</v>
      </c>
      <c r="H391" s="20"/>
      <c r="I391" s="20">
        <v>140247</v>
      </c>
      <c r="J391" s="20"/>
      <c r="K391" s="20">
        <v>516</v>
      </c>
      <c r="L391" s="20"/>
      <c r="M391" s="20">
        <v>349182</v>
      </c>
      <c r="N391" s="20"/>
      <c r="O391" s="24">
        <v>0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256" s="7" customFormat="1" ht="13.5" customHeight="1">
      <c r="A392" s="20" t="s">
        <v>206</v>
      </c>
      <c r="B392" s="21" t="s">
        <v>10</v>
      </c>
      <c r="C392" s="25">
        <f>SUM(E392:O392)</f>
        <v>416168</v>
      </c>
      <c r="D392" s="20"/>
      <c r="E392" s="25">
        <v>145865</v>
      </c>
      <c r="F392" s="20"/>
      <c r="G392" s="25">
        <v>112868</v>
      </c>
      <c r="H392" s="20"/>
      <c r="I392" s="25">
        <v>75427</v>
      </c>
      <c r="J392" s="20"/>
      <c r="K392" s="26">
        <v>5042</v>
      </c>
      <c r="L392" s="20"/>
      <c r="M392" s="25">
        <v>76890</v>
      </c>
      <c r="N392" s="20"/>
      <c r="O392" s="26">
        <v>76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</row>
    <row r="393" spans="1:256" s="7" customFormat="1" ht="13.5" customHeight="1">
      <c r="A393" s="20" t="s">
        <v>109</v>
      </c>
      <c r="B393" s="21" t="s">
        <v>10</v>
      </c>
      <c r="C393" s="25">
        <f>SUM(E393:O393)</f>
        <v>1411527</v>
      </c>
      <c r="D393" s="20"/>
      <c r="E393" s="25">
        <f>SUM(E391:E392)</f>
        <v>593238</v>
      </c>
      <c r="F393" s="20"/>
      <c r="G393" s="25">
        <f>SUM(G391:G392)</f>
        <v>170909</v>
      </c>
      <c r="H393" s="20"/>
      <c r="I393" s="25">
        <f>SUM(I391:I392)</f>
        <v>215674</v>
      </c>
      <c r="J393" s="20"/>
      <c r="K393" s="25">
        <f>SUM(K391:K392)</f>
        <v>5558</v>
      </c>
      <c r="L393" s="20"/>
      <c r="M393" s="25">
        <f>SUM(M391:M392)</f>
        <v>426072</v>
      </c>
      <c r="N393" s="20"/>
      <c r="O393" s="25">
        <f>SUM(O391:O392)</f>
        <v>76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s="7" customFormat="1" ht="13.5" customHeight="1">
      <c r="A394" s="20"/>
      <c r="B394" s="21" t="s">
        <v>10</v>
      </c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</row>
    <row r="395" spans="1:256" s="7" customFormat="1" ht="13.5" customHeight="1">
      <c r="A395" s="20" t="s">
        <v>190</v>
      </c>
      <c r="B395" s="21"/>
      <c r="C395" s="25">
        <f>SUM(E395:O395)</f>
        <v>1562080</v>
      </c>
      <c r="D395" s="20"/>
      <c r="E395" s="25">
        <v>874163</v>
      </c>
      <c r="F395" s="20"/>
      <c r="G395" s="25">
        <v>282412</v>
      </c>
      <c r="H395" s="20"/>
      <c r="I395" s="25">
        <v>263491</v>
      </c>
      <c r="J395" s="20"/>
      <c r="K395" s="25">
        <v>19437</v>
      </c>
      <c r="L395" s="20"/>
      <c r="M395" s="25">
        <v>121513</v>
      </c>
      <c r="N395" s="20"/>
      <c r="O395" s="25">
        <v>1064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</row>
    <row r="396" spans="1:256" s="7" customFormat="1" ht="13.5" customHeight="1">
      <c r="A396" s="20"/>
      <c r="B396" s="21"/>
      <c r="C396" s="29"/>
      <c r="D396" s="20"/>
      <c r="E396" s="29"/>
      <c r="F396" s="20"/>
      <c r="G396" s="29"/>
      <c r="H396" s="20"/>
      <c r="I396" s="29"/>
      <c r="J396" s="20"/>
      <c r="K396" s="29"/>
      <c r="L396" s="20"/>
      <c r="M396" s="29"/>
      <c r="N396" s="20"/>
      <c r="O396" s="29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</row>
    <row r="397" spans="1:256" s="7" customFormat="1" ht="13.5" customHeight="1">
      <c r="A397" s="20" t="s">
        <v>376</v>
      </c>
      <c r="B397" s="21"/>
      <c r="C397" s="31">
        <f>SUM(E397:O397)</f>
        <v>516207</v>
      </c>
      <c r="D397" s="20"/>
      <c r="E397" s="31">
        <v>283903</v>
      </c>
      <c r="F397" s="20"/>
      <c r="G397" s="31">
        <v>89132</v>
      </c>
      <c r="H397" s="20"/>
      <c r="I397" s="31">
        <v>91977</v>
      </c>
      <c r="J397" s="20"/>
      <c r="K397" s="31">
        <v>4489</v>
      </c>
      <c r="L397" s="20"/>
      <c r="M397" s="31">
        <v>46472</v>
      </c>
      <c r="N397" s="20"/>
      <c r="O397" s="31">
        <v>234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256" s="7" customFormat="1" ht="13.5" customHeight="1">
      <c r="A398" s="20"/>
      <c r="B398" s="21"/>
      <c r="C398" s="29"/>
      <c r="D398" s="20"/>
      <c r="E398" s="29"/>
      <c r="F398" s="20"/>
      <c r="G398" s="29"/>
      <c r="H398" s="20"/>
      <c r="I398" s="29"/>
      <c r="J398" s="20"/>
      <c r="K398" s="29"/>
      <c r="L398" s="20"/>
      <c r="M398" s="29"/>
      <c r="N398" s="20"/>
      <c r="O398" s="29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</row>
    <row r="399" spans="1:256" s="7" customFormat="1" ht="13.5" customHeight="1">
      <c r="A399" s="39" t="s">
        <v>235</v>
      </c>
      <c r="B399" s="21"/>
      <c r="C399" s="25">
        <f>SUM(E399:O399)</f>
        <v>46778</v>
      </c>
      <c r="D399" s="20"/>
      <c r="E399" s="25">
        <v>31235</v>
      </c>
      <c r="F399" s="20"/>
      <c r="G399" s="25">
        <v>5384</v>
      </c>
      <c r="H399" s="20"/>
      <c r="I399" s="25">
        <v>8594</v>
      </c>
      <c r="J399" s="20"/>
      <c r="K399" s="25">
        <v>0</v>
      </c>
      <c r="L399" s="20"/>
      <c r="M399" s="25">
        <v>1565</v>
      </c>
      <c r="N399" s="20"/>
      <c r="O399" s="25">
        <v>0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</row>
    <row r="400" spans="1:256" s="7" customFormat="1" ht="13.5" customHeight="1">
      <c r="A400" s="20"/>
      <c r="B400" s="21"/>
      <c r="C400" s="29"/>
      <c r="D400" s="20"/>
      <c r="E400" s="29"/>
      <c r="F400" s="20"/>
      <c r="G400" s="29"/>
      <c r="H400" s="20"/>
      <c r="I400" s="29"/>
      <c r="J400" s="20"/>
      <c r="K400" s="29"/>
      <c r="L400" s="20"/>
      <c r="M400" s="29"/>
      <c r="N400" s="20"/>
      <c r="O400" s="29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</row>
    <row r="401" spans="1:256" s="7" customFormat="1" ht="13.5" customHeight="1">
      <c r="A401" s="20" t="s">
        <v>375</v>
      </c>
      <c r="B401" s="21"/>
      <c r="C401" s="31">
        <f>SUM(E401:O401)</f>
        <v>148305</v>
      </c>
      <c r="D401" s="20"/>
      <c r="E401" s="31">
        <v>108007</v>
      </c>
      <c r="F401" s="20"/>
      <c r="G401" s="31">
        <v>5719</v>
      </c>
      <c r="H401" s="20"/>
      <c r="I401" s="31">
        <v>27790</v>
      </c>
      <c r="J401" s="20"/>
      <c r="K401" s="31">
        <v>1490</v>
      </c>
      <c r="L401" s="20"/>
      <c r="M401" s="31">
        <v>5271</v>
      </c>
      <c r="N401" s="20"/>
      <c r="O401" s="31">
        <v>28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spans="1:256" s="7" customFormat="1" ht="13.5" customHeight="1">
      <c r="A402" s="20"/>
      <c r="B402" s="21"/>
      <c r="C402" s="29"/>
      <c r="D402" s="20"/>
      <c r="E402" s="29"/>
      <c r="F402" s="20"/>
      <c r="G402" s="29"/>
      <c r="H402" s="20"/>
      <c r="I402" s="29"/>
      <c r="J402" s="20"/>
      <c r="K402" s="29"/>
      <c r="L402" s="20"/>
      <c r="M402" s="29"/>
      <c r="N402" s="20"/>
      <c r="O402" s="29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</row>
    <row r="403" spans="1:256" s="7" customFormat="1" ht="13.5" customHeight="1">
      <c r="A403" s="20" t="s">
        <v>90</v>
      </c>
      <c r="B403" s="21"/>
      <c r="C403" s="25">
        <f>SUM(E403:O403)</f>
        <v>14456</v>
      </c>
      <c r="D403" s="20"/>
      <c r="E403" s="25">
        <v>0</v>
      </c>
      <c r="F403" s="20"/>
      <c r="G403" s="25">
        <v>0</v>
      </c>
      <c r="H403" s="20"/>
      <c r="I403" s="25">
        <v>0</v>
      </c>
      <c r="J403" s="20"/>
      <c r="K403" s="25">
        <v>0</v>
      </c>
      <c r="L403" s="20"/>
      <c r="M403" s="25">
        <v>14456</v>
      </c>
      <c r="N403" s="20"/>
      <c r="O403" s="25">
        <v>0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</row>
    <row r="404" spans="1:256" s="7" customFormat="1" ht="13.5" customHeight="1">
      <c r="A404" s="20"/>
      <c r="B404" s="21"/>
      <c r="C404" s="29"/>
      <c r="D404" s="20"/>
      <c r="E404" s="29"/>
      <c r="F404" s="20"/>
      <c r="G404" s="29"/>
      <c r="H404" s="20"/>
      <c r="I404" s="29"/>
      <c r="J404" s="20"/>
      <c r="K404" s="29"/>
      <c r="L404" s="20"/>
      <c r="M404" s="29"/>
      <c r="N404" s="20"/>
      <c r="O404" s="29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</row>
    <row r="405" spans="1:256" s="7" customFormat="1" ht="13.5" customHeight="1">
      <c r="A405" s="20" t="s">
        <v>251</v>
      </c>
      <c r="B405" s="21" t="s">
        <v>10</v>
      </c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</row>
    <row r="406" spans="1:256" s="7" customFormat="1" ht="13.5" customHeight="1">
      <c r="A406" s="20" t="s">
        <v>110</v>
      </c>
      <c r="B406" s="21" t="s">
        <v>10</v>
      </c>
      <c r="C406" s="20">
        <f>SUM(E406:O406)</f>
        <v>970150</v>
      </c>
      <c r="D406" s="20"/>
      <c r="E406" s="20">
        <v>371135</v>
      </c>
      <c r="F406" s="20"/>
      <c r="G406" s="20">
        <v>274726</v>
      </c>
      <c r="H406" s="20"/>
      <c r="I406" s="20">
        <v>176695</v>
      </c>
      <c r="J406" s="20"/>
      <c r="K406" s="20">
        <v>4510</v>
      </c>
      <c r="L406" s="20"/>
      <c r="M406" s="20">
        <v>138836</v>
      </c>
      <c r="N406" s="20"/>
      <c r="O406" s="20">
        <v>4248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</row>
    <row r="407" spans="1:256" s="7" customFormat="1" ht="13.5" customHeight="1">
      <c r="A407" s="20" t="s">
        <v>332</v>
      </c>
      <c r="B407" s="21"/>
      <c r="C407" s="20">
        <f>SUM(E407:O407)</f>
        <v>63999</v>
      </c>
      <c r="D407" s="20"/>
      <c r="E407" s="20">
        <v>48192</v>
      </c>
      <c r="F407" s="20"/>
      <c r="G407" s="20">
        <v>0</v>
      </c>
      <c r="H407" s="20"/>
      <c r="I407" s="20">
        <v>13260</v>
      </c>
      <c r="J407" s="20"/>
      <c r="K407" s="20">
        <v>92</v>
      </c>
      <c r="L407" s="20"/>
      <c r="M407" s="20">
        <v>2455</v>
      </c>
      <c r="N407" s="20"/>
      <c r="O407" s="20">
        <v>0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</row>
    <row r="408" spans="1:256" s="7" customFormat="1" ht="13.5" customHeight="1">
      <c r="A408" s="20" t="s">
        <v>111</v>
      </c>
      <c r="B408" s="21" t="s">
        <v>10</v>
      </c>
      <c r="C408" s="20">
        <f>SUM(E408:O408)</f>
        <v>38510</v>
      </c>
      <c r="D408" s="20"/>
      <c r="E408" s="20">
        <v>61316</v>
      </c>
      <c r="F408" s="20"/>
      <c r="G408" s="20">
        <v>5649</v>
      </c>
      <c r="H408" s="20"/>
      <c r="I408" s="20">
        <v>17553</v>
      </c>
      <c r="J408" s="20"/>
      <c r="K408" s="20">
        <v>0</v>
      </c>
      <c r="L408" s="20"/>
      <c r="M408" s="20">
        <v>-46008</v>
      </c>
      <c r="N408" s="20"/>
      <c r="O408" s="20">
        <v>0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</row>
    <row r="409" spans="1:256" s="7" customFormat="1" ht="13.5" customHeight="1">
      <c r="A409" s="20" t="s">
        <v>89</v>
      </c>
      <c r="B409" s="21" t="s">
        <v>10</v>
      </c>
      <c r="C409" s="25">
        <f>SUM(E409:O409)</f>
        <v>60163</v>
      </c>
      <c r="D409" s="20"/>
      <c r="E409" s="25">
        <v>62376</v>
      </c>
      <c r="F409" s="20"/>
      <c r="G409" s="25">
        <v>18921</v>
      </c>
      <c r="H409" s="20"/>
      <c r="I409" s="25">
        <v>18465</v>
      </c>
      <c r="J409" s="20"/>
      <c r="K409" s="26">
        <v>7381</v>
      </c>
      <c r="L409" s="20"/>
      <c r="M409" s="25">
        <v>-46980</v>
      </c>
      <c r="N409" s="20"/>
      <c r="O409" s="24">
        <v>0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</row>
    <row r="410" spans="1:256" s="7" customFormat="1" ht="13.5" customHeight="1">
      <c r="A410" s="20" t="s">
        <v>223</v>
      </c>
      <c r="B410" s="21" t="s">
        <v>10</v>
      </c>
      <c r="C410" s="25">
        <f>SUM(E410:O410)</f>
        <v>1132822</v>
      </c>
      <c r="D410" s="20"/>
      <c r="E410" s="25">
        <f>SUM(E406:E409)</f>
        <v>543019</v>
      </c>
      <c r="F410" s="20"/>
      <c r="G410" s="25">
        <f>SUM(G406:G409)</f>
        <v>299296</v>
      </c>
      <c r="H410" s="20"/>
      <c r="I410" s="25">
        <f>SUM(I406:I409)</f>
        <v>225973</v>
      </c>
      <c r="J410" s="20"/>
      <c r="K410" s="25">
        <f>SUM(K406:K409)</f>
        <v>11983</v>
      </c>
      <c r="L410" s="20"/>
      <c r="M410" s="25">
        <f>SUM(M406:M409)</f>
        <v>48303</v>
      </c>
      <c r="N410" s="20"/>
      <c r="O410" s="27">
        <f>SUM(O406:O409)</f>
        <v>4248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</row>
    <row r="411" spans="1:256" s="7" customFormat="1" ht="13.5" customHeight="1">
      <c r="A411" s="20"/>
      <c r="B411" s="21" t="s">
        <v>10</v>
      </c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</row>
    <row r="412" spans="1:256" s="7" customFormat="1" ht="13.5" customHeight="1">
      <c r="A412" s="20" t="s">
        <v>377</v>
      </c>
      <c r="B412" s="21"/>
      <c r="C412" s="31">
        <f>SUM(E412:O412)</f>
        <v>74090</v>
      </c>
      <c r="D412" s="20"/>
      <c r="E412" s="31">
        <v>48536</v>
      </c>
      <c r="F412" s="20"/>
      <c r="G412" s="31">
        <v>7737</v>
      </c>
      <c r="H412" s="20"/>
      <c r="I412" s="31">
        <v>15419</v>
      </c>
      <c r="J412" s="20"/>
      <c r="K412" s="31">
        <v>0</v>
      </c>
      <c r="L412" s="20"/>
      <c r="M412" s="31">
        <v>2398</v>
      </c>
      <c r="N412" s="20"/>
      <c r="O412" s="31">
        <v>0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</row>
    <row r="413" spans="1:256" s="7" customFormat="1" ht="13.5" customHeight="1">
      <c r="A413" s="20"/>
      <c r="B413" s="21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</row>
    <row r="414" spans="1:256" s="7" customFormat="1" ht="13.5" customHeight="1">
      <c r="A414" s="20" t="s">
        <v>313</v>
      </c>
      <c r="B414" s="21" t="s">
        <v>10</v>
      </c>
      <c r="C414" s="25">
        <f>SUM(E414:O414)</f>
        <v>6048935</v>
      </c>
      <c r="D414" s="20"/>
      <c r="E414" s="26">
        <v>1813601</v>
      </c>
      <c r="F414" s="20"/>
      <c r="G414" s="25">
        <v>38155</v>
      </c>
      <c r="H414" s="20"/>
      <c r="I414" s="25">
        <v>514691</v>
      </c>
      <c r="J414" s="20"/>
      <c r="K414" s="25">
        <v>6293</v>
      </c>
      <c r="L414" s="20"/>
      <c r="M414" s="25">
        <v>3591606</v>
      </c>
      <c r="N414" s="20"/>
      <c r="O414" s="26">
        <v>84589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</row>
    <row r="415" spans="1:256" s="7" customFormat="1" ht="13.5" customHeight="1">
      <c r="A415" s="20"/>
      <c r="B415" s="21" t="s">
        <v>10</v>
      </c>
      <c r="C415" s="20"/>
      <c r="D415" s="20"/>
      <c r="E415" s="24"/>
      <c r="F415" s="20"/>
      <c r="G415" s="20"/>
      <c r="H415" s="20"/>
      <c r="I415" s="20"/>
      <c r="J415" s="20"/>
      <c r="K415" s="20"/>
      <c r="L415" s="20"/>
      <c r="M415" s="20"/>
      <c r="N415" s="20"/>
      <c r="O415" s="24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</row>
    <row r="416" spans="1:256" s="7" customFormat="1" ht="13.5" customHeight="1">
      <c r="A416" s="20" t="s">
        <v>112</v>
      </c>
      <c r="B416" s="21" t="s">
        <v>10</v>
      </c>
      <c r="C416" s="25">
        <f>SUM(E416:O416)</f>
        <v>299305</v>
      </c>
      <c r="D416" s="20"/>
      <c r="E416" s="26">
        <v>0</v>
      </c>
      <c r="F416" s="20"/>
      <c r="G416" s="26">
        <v>0</v>
      </c>
      <c r="H416" s="20"/>
      <c r="I416" s="26">
        <v>0</v>
      </c>
      <c r="J416" s="20"/>
      <c r="K416" s="26">
        <v>0</v>
      </c>
      <c r="L416" s="20"/>
      <c r="M416" s="25">
        <v>299305</v>
      </c>
      <c r="N416" s="20"/>
      <c r="O416" s="26">
        <v>0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</row>
    <row r="417" spans="1:256" s="7" customFormat="1" ht="13.5" customHeight="1">
      <c r="A417" s="20"/>
      <c r="B417" s="21" t="s">
        <v>10</v>
      </c>
      <c r="C417" s="20"/>
      <c r="D417" s="20"/>
      <c r="E417" s="24"/>
      <c r="F417" s="20"/>
      <c r="G417" s="20"/>
      <c r="H417" s="20"/>
      <c r="I417" s="20"/>
      <c r="J417" s="20"/>
      <c r="K417" s="20"/>
      <c r="L417" s="20"/>
      <c r="M417" s="20"/>
      <c r="N417" s="20"/>
      <c r="O417" s="24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</row>
    <row r="418" spans="1:256" s="7" customFormat="1" ht="13.5" customHeight="1">
      <c r="A418" s="20" t="s">
        <v>95</v>
      </c>
      <c r="B418" s="21" t="s">
        <v>10</v>
      </c>
      <c r="C418" s="25">
        <f>SUM(E418:O418)</f>
        <v>24704</v>
      </c>
      <c r="D418" s="20"/>
      <c r="E418" s="26">
        <v>2489</v>
      </c>
      <c r="F418" s="20"/>
      <c r="G418" s="26">
        <v>7732</v>
      </c>
      <c r="H418" s="20"/>
      <c r="I418" s="26">
        <v>1471</v>
      </c>
      <c r="J418" s="20"/>
      <c r="K418" s="25">
        <v>491</v>
      </c>
      <c r="L418" s="20"/>
      <c r="M418" s="25">
        <v>12521</v>
      </c>
      <c r="N418" s="20"/>
      <c r="O418" s="26">
        <v>0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</row>
    <row r="419" spans="1:256" s="7" customFormat="1" ht="13.5" customHeight="1">
      <c r="A419" s="20"/>
      <c r="B419" s="21"/>
      <c r="C419" s="29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</row>
    <row r="420" spans="1:256" s="7" customFormat="1" ht="13.5" customHeight="1">
      <c r="A420" s="20" t="s">
        <v>316</v>
      </c>
      <c r="B420" s="21"/>
      <c r="C420" s="38">
        <f>SUM(E420:O420)</f>
        <v>319509</v>
      </c>
      <c r="D420" s="20"/>
      <c r="E420" s="38">
        <v>263783</v>
      </c>
      <c r="F420" s="20"/>
      <c r="G420" s="38">
        <v>479205</v>
      </c>
      <c r="H420" s="20"/>
      <c r="I420" s="38">
        <v>205897</v>
      </c>
      <c r="J420" s="20"/>
      <c r="K420" s="38">
        <v>24112</v>
      </c>
      <c r="L420" s="20"/>
      <c r="M420" s="38">
        <v>-653488</v>
      </c>
      <c r="N420" s="20"/>
      <c r="O420" s="38">
        <v>0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</row>
    <row r="421" spans="1:256" s="7" customFormat="1" ht="13.5" customHeight="1">
      <c r="A421" s="20"/>
      <c r="B421" s="21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</row>
    <row r="422" spans="1:256" s="7" customFormat="1" ht="13.5" customHeight="1">
      <c r="A422" s="20" t="s">
        <v>113</v>
      </c>
      <c r="B422" s="21" t="s">
        <v>10</v>
      </c>
      <c r="C422" s="25">
        <f>SUM(E422:O422)</f>
        <v>173257</v>
      </c>
      <c r="D422" s="20"/>
      <c r="E422" s="26">
        <v>56946</v>
      </c>
      <c r="F422" s="20"/>
      <c r="G422" s="25">
        <v>40790</v>
      </c>
      <c r="H422" s="20"/>
      <c r="I422" s="25">
        <v>29311</v>
      </c>
      <c r="J422" s="20"/>
      <c r="K422" s="25">
        <v>0</v>
      </c>
      <c r="L422" s="20"/>
      <c r="M422" s="25">
        <v>46210</v>
      </c>
      <c r="N422" s="20"/>
      <c r="O422" s="26">
        <v>0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</row>
    <row r="423" spans="1:256" s="7" customFormat="1" ht="13.5" customHeight="1">
      <c r="A423" s="20"/>
      <c r="B423" s="21" t="s">
        <v>10</v>
      </c>
      <c r="C423" s="20"/>
      <c r="D423" s="20"/>
      <c r="E423" s="24"/>
      <c r="F423" s="20"/>
      <c r="G423" s="20"/>
      <c r="H423" s="20"/>
      <c r="I423" s="20"/>
      <c r="J423" s="20"/>
      <c r="K423" s="20"/>
      <c r="L423" s="20"/>
      <c r="M423" s="20"/>
      <c r="N423" s="20"/>
      <c r="O423" s="24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</row>
    <row r="424" spans="1:256" s="7" customFormat="1" ht="13.5" customHeight="1">
      <c r="A424" s="20" t="s">
        <v>114</v>
      </c>
      <c r="B424" s="21" t="s">
        <v>10</v>
      </c>
      <c r="C424" s="25">
        <f>SUM(E424:O424)</f>
        <v>233639</v>
      </c>
      <c r="D424" s="20"/>
      <c r="E424" s="26">
        <v>169007</v>
      </c>
      <c r="F424" s="20"/>
      <c r="G424" s="26">
        <v>8040</v>
      </c>
      <c r="H424" s="20"/>
      <c r="I424" s="25">
        <v>46501</v>
      </c>
      <c r="J424" s="20"/>
      <c r="K424" s="26">
        <v>1455</v>
      </c>
      <c r="L424" s="20"/>
      <c r="M424" s="26">
        <v>8636</v>
      </c>
      <c r="N424" s="20"/>
      <c r="O424" s="26">
        <v>0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</row>
    <row r="425" spans="1:256" s="7" customFormat="1" ht="13.5" customHeight="1">
      <c r="A425" s="20"/>
      <c r="B425" s="21" t="s">
        <v>10</v>
      </c>
      <c r="C425" s="20"/>
      <c r="D425" s="20"/>
      <c r="E425" s="24"/>
      <c r="F425" s="20"/>
      <c r="G425" s="24"/>
      <c r="H425" s="20"/>
      <c r="I425" s="20"/>
      <c r="J425" s="20"/>
      <c r="K425" s="24"/>
      <c r="L425" s="20"/>
      <c r="M425" s="24"/>
      <c r="N425" s="20"/>
      <c r="O425" s="24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</row>
    <row r="426" spans="1:256" s="7" customFormat="1" ht="13.5" customHeight="1">
      <c r="A426" s="20" t="s">
        <v>115</v>
      </c>
      <c r="B426" s="21" t="s">
        <v>10</v>
      </c>
      <c r="C426" s="25">
        <f>SUM(E426:O426)</f>
        <v>1690896</v>
      </c>
      <c r="D426" s="20"/>
      <c r="E426" s="26">
        <v>780171</v>
      </c>
      <c r="F426" s="20"/>
      <c r="G426" s="25">
        <v>29763</v>
      </c>
      <c r="H426" s="20"/>
      <c r="I426" s="25">
        <v>383471</v>
      </c>
      <c r="J426" s="20"/>
      <c r="K426" s="26">
        <v>0</v>
      </c>
      <c r="L426" s="20"/>
      <c r="M426" s="25">
        <v>497491</v>
      </c>
      <c r="N426" s="20"/>
      <c r="O426" s="26">
        <v>0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</row>
    <row r="427" spans="1:256" s="7" customFormat="1" ht="13.5" customHeight="1">
      <c r="A427" s="20"/>
      <c r="B427" s="21" t="s">
        <v>10</v>
      </c>
      <c r="C427" s="20"/>
      <c r="D427" s="20"/>
      <c r="E427" s="24"/>
      <c r="F427" s="20"/>
      <c r="G427" s="20"/>
      <c r="H427" s="20"/>
      <c r="I427" s="20"/>
      <c r="J427" s="20"/>
      <c r="K427" s="20"/>
      <c r="L427" s="20"/>
      <c r="M427" s="20"/>
      <c r="N427" s="20"/>
      <c r="O427" s="24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</row>
    <row r="428" spans="1:256" s="7" customFormat="1" ht="13.5" customHeight="1">
      <c r="A428" s="20" t="s">
        <v>261</v>
      </c>
      <c r="B428" s="21" t="s">
        <v>10</v>
      </c>
      <c r="C428" s="20" t="s">
        <v>10</v>
      </c>
      <c r="D428" s="20"/>
      <c r="E428" s="20" t="s">
        <v>10</v>
      </c>
      <c r="F428" s="20" t="s">
        <v>10</v>
      </c>
      <c r="G428" s="20" t="s">
        <v>10</v>
      </c>
      <c r="H428" s="20" t="s">
        <v>10</v>
      </c>
      <c r="I428" s="20"/>
      <c r="J428" s="20" t="s">
        <v>10</v>
      </c>
      <c r="K428" s="20" t="s">
        <v>10</v>
      </c>
      <c r="L428" s="20" t="s">
        <v>10</v>
      </c>
      <c r="M428" s="20" t="s">
        <v>10</v>
      </c>
      <c r="N428" s="20" t="s">
        <v>10</v>
      </c>
      <c r="O428" s="20" t="s">
        <v>10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</row>
    <row r="429" spans="1:256" s="7" customFormat="1" ht="13.5" customHeight="1">
      <c r="A429" s="20" t="s">
        <v>116</v>
      </c>
      <c r="B429" s="21" t="s">
        <v>10</v>
      </c>
      <c r="C429" s="20">
        <f aca="true" t="shared" si="15" ref="C429:C446">SUM(E429:O429)</f>
        <v>960466</v>
      </c>
      <c r="D429" s="20"/>
      <c r="E429" s="20">
        <v>520018</v>
      </c>
      <c r="F429" s="20"/>
      <c r="G429" s="20">
        <v>162626</v>
      </c>
      <c r="H429" s="20"/>
      <c r="I429" s="20">
        <v>175880</v>
      </c>
      <c r="J429" s="20"/>
      <c r="K429" s="20">
        <v>14900</v>
      </c>
      <c r="L429" s="20"/>
      <c r="M429" s="20">
        <v>78787</v>
      </c>
      <c r="N429" s="20"/>
      <c r="O429" s="20">
        <v>8255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</row>
    <row r="430" spans="1:256" s="7" customFormat="1" ht="13.5" customHeight="1">
      <c r="A430" s="20" t="s">
        <v>227</v>
      </c>
      <c r="B430" s="21" t="s">
        <v>10</v>
      </c>
      <c r="C430" s="20">
        <f>SUM(E430:O430)</f>
        <v>1506251</v>
      </c>
      <c r="D430" s="20"/>
      <c r="E430" s="20">
        <v>790955</v>
      </c>
      <c r="F430" s="20"/>
      <c r="G430" s="20">
        <v>104726</v>
      </c>
      <c r="H430" s="20"/>
      <c r="I430" s="20">
        <v>233518</v>
      </c>
      <c r="J430" s="20"/>
      <c r="K430" s="20">
        <v>9683</v>
      </c>
      <c r="L430" s="20"/>
      <c r="M430" s="20">
        <v>360248</v>
      </c>
      <c r="N430" s="20"/>
      <c r="O430" s="20">
        <v>7121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</row>
    <row r="431" spans="1:256" s="7" customFormat="1" ht="13.5" customHeight="1">
      <c r="A431" s="20" t="s">
        <v>117</v>
      </c>
      <c r="B431" s="21" t="s">
        <v>10</v>
      </c>
      <c r="C431" s="20">
        <f t="shared" si="15"/>
        <v>1991216</v>
      </c>
      <c r="D431" s="20"/>
      <c r="E431" s="20">
        <v>1206468</v>
      </c>
      <c r="F431" s="20"/>
      <c r="G431" s="20">
        <v>242986</v>
      </c>
      <c r="H431" s="20"/>
      <c r="I431" s="20">
        <v>379136</v>
      </c>
      <c r="J431" s="20"/>
      <c r="K431" s="20">
        <v>18143</v>
      </c>
      <c r="L431" s="20"/>
      <c r="M431" s="20">
        <v>119553</v>
      </c>
      <c r="N431" s="20"/>
      <c r="O431" s="20">
        <v>24930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</row>
    <row r="432" spans="1:256" s="7" customFormat="1" ht="13.5" customHeight="1">
      <c r="A432" s="20" t="s">
        <v>118</v>
      </c>
      <c r="B432" s="21" t="s">
        <v>10</v>
      </c>
      <c r="C432" s="20">
        <f t="shared" si="15"/>
        <v>2293043</v>
      </c>
      <c r="D432" s="20"/>
      <c r="E432" s="20">
        <v>1338109</v>
      </c>
      <c r="F432" s="20"/>
      <c r="G432" s="20">
        <v>304383</v>
      </c>
      <c r="H432" s="20"/>
      <c r="I432" s="20">
        <v>418841</v>
      </c>
      <c r="J432" s="20"/>
      <c r="K432" s="20">
        <v>32300</v>
      </c>
      <c r="L432" s="20"/>
      <c r="M432" s="20">
        <v>124355</v>
      </c>
      <c r="N432" s="20"/>
      <c r="O432" s="20">
        <v>75055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</row>
    <row r="433" spans="1:256" s="7" customFormat="1" ht="13.5" customHeight="1">
      <c r="A433" s="20" t="s">
        <v>378</v>
      </c>
      <c r="B433" s="21" t="s">
        <v>10</v>
      </c>
      <c r="C433" s="20">
        <f t="shared" si="15"/>
        <v>2537228</v>
      </c>
      <c r="D433" s="20"/>
      <c r="E433" s="20">
        <v>1451318</v>
      </c>
      <c r="F433" s="20"/>
      <c r="G433" s="20">
        <v>198033</v>
      </c>
      <c r="H433" s="20"/>
      <c r="I433" s="20">
        <v>413461</v>
      </c>
      <c r="J433" s="20"/>
      <c r="K433" s="20">
        <v>40777</v>
      </c>
      <c r="L433" s="20"/>
      <c r="M433" s="20">
        <v>413928</v>
      </c>
      <c r="N433" s="20"/>
      <c r="O433" s="20">
        <v>19711</v>
      </c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</row>
    <row r="434" spans="1:256" s="7" customFormat="1" ht="13.5" customHeight="1">
      <c r="A434" s="20" t="s">
        <v>78</v>
      </c>
      <c r="B434" s="21" t="s">
        <v>10</v>
      </c>
      <c r="C434" s="20">
        <f t="shared" si="15"/>
        <v>2278632</v>
      </c>
      <c r="D434" s="20"/>
      <c r="E434" s="20">
        <v>972833</v>
      </c>
      <c r="F434" s="20"/>
      <c r="G434" s="20">
        <v>296401</v>
      </c>
      <c r="H434" s="20"/>
      <c r="I434" s="20">
        <v>329856</v>
      </c>
      <c r="J434" s="20"/>
      <c r="K434" s="20">
        <v>30586</v>
      </c>
      <c r="L434" s="20"/>
      <c r="M434" s="24">
        <v>643655</v>
      </c>
      <c r="N434" s="20"/>
      <c r="O434" s="24">
        <v>5301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s="7" customFormat="1" ht="13.5" customHeight="1">
      <c r="A435" s="20" t="s">
        <v>119</v>
      </c>
      <c r="B435" s="21" t="s">
        <v>10</v>
      </c>
      <c r="C435" s="20">
        <f t="shared" si="15"/>
        <v>1527406</v>
      </c>
      <c r="D435" s="20"/>
      <c r="E435" s="20">
        <v>751470</v>
      </c>
      <c r="F435" s="20"/>
      <c r="G435" s="20">
        <v>308479</v>
      </c>
      <c r="H435" s="20"/>
      <c r="I435" s="20">
        <v>257936</v>
      </c>
      <c r="J435" s="20"/>
      <c r="K435" s="20">
        <v>27438</v>
      </c>
      <c r="L435" s="20"/>
      <c r="M435" s="20">
        <v>174101</v>
      </c>
      <c r="N435" s="20"/>
      <c r="O435" s="20">
        <v>7982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s="7" customFormat="1" ht="13.5" customHeight="1">
      <c r="A436" s="20" t="s">
        <v>120</v>
      </c>
      <c r="B436" s="21" t="s">
        <v>10</v>
      </c>
      <c r="C436" s="20">
        <f t="shared" si="15"/>
        <v>2458801</v>
      </c>
      <c r="D436" s="20"/>
      <c r="E436" s="20">
        <v>1546453</v>
      </c>
      <c r="F436" s="20"/>
      <c r="G436" s="20">
        <v>232776</v>
      </c>
      <c r="H436" s="20"/>
      <c r="I436" s="20">
        <v>469760</v>
      </c>
      <c r="J436" s="20"/>
      <c r="K436" s="20">
        <v>2393</v>
      </c>
      <c r="L436" s="20"/>
      <c r="M436" s="20">
        <v>195471</v>
      </c>
      <c r="N436" s="20"/>
      <c r="O436" s="20">
        <v>11948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256" s="7" customFormat="1" ht="13.5" customHeight="1">
      <c r="A437" s="20" t="s">
        <v>327</v>
      </c>
      <c r="B437" s="21" t="s">
        <v>10</v>
      </c>
      <c r="C437" s="20">
        <f t="shared" si="15"/>
        <v>1789762</v>
      </c>
      <c r="D437" s="20"/>
      <c r="E437" s="20">
        <v>668939</v>
      </c>
      <c r="F437" s="20"/>
      <c r="G437" s="20">
        <v>264040</v>
      </c>
      <c r="H437" s="20"/>
      <c r="I437" s="20">
        <v>226393</v>
      </c>
      <c r="J437" s="20"/>
      <c r="K437" s="20">
        <v>17833</v>
      </c>
      <c r="L437" s="20"/>
      <c r="M437" s="20">
        <v>558559</v>
      </c>
      <c r="N437" s="20"/>
      <c r="O437" s="20">
        <v>53998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</row>
    <row r="438" spans="1:256" s="7" customFormat="1" ht="13.5" customHeight="1">
      <c r="A438" s="20" t="s">
        <v>121</v>
      </c>
      <c r="B438" s="21" t="s">
        <v>10</v>
      </c>
      <c r="C438" s="20">
        <f t="shared" si="15"/>
        <v>565524</v>
      </c>
      <c r="D438" s="20"/>
      <c r="E438" s="20">
        <v>328762</v>
      </c>
      <c r="F438" s="20"/>
      <c r="G438" s="20">
        <v>95360</v>
      </c>
      <c r="H438" s="20"/>
      <c r="I438" s="20">
        <v>112738</v>
      </c>
      <c r="J438" s="20"/>
      <c r="K438" s="20">
        <v>6204</v>
      </c>
      <c r="L438" s="20"/>
      <c r="M438" s="20">
        <v>22460</v>
      </c>
      <c r="N438" s="20"/>
      <c r="O438" s="24">
        <v>0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</row>
    <row r="439" spans="1:256" s="7" customFormat="1" ht="13.5" customHeight="1">
      <c r="A439" s="20" t="s">
        <v>122</v>
      </c>
      <c r="B439" s="21" t="s">
        <v>10</v>
      </c>
      <c r="C439" s="20">
        <f t="shared" si="15"/>
        <v>243247</v>
      </c>
      <c r="D439" s="20"/>
      <c r="E439" s="20">
        <v>87037</v>
      </c>
      <c r="F439" s="20"/>
      <c r="G439" s="20">
        <v>70346</v>
      </c>
      <c r="H439" s="20"/>
      <c r="I439" s="20">
        <v>42982</v>
      </c>
      <c r="J439" s="20"/>
      <c r="K439" s="20">
        <v>3521</v>
      </c>
      <c r="L439" s="20"/>
      <c r="M439" s="20">
        <v>39361</v>
      </c>
      <c r="N439" s="20"/>
      <c r="O439" s="24">
        <v>0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</row>
    <row r="440" spans="1:256" s="7" customFormat="1" ht="13.5" customHeight="1">
      <c r="A440" s="20" t="s">
        <v>123</v>
      </c>
      <c r="B440" s="21" t="s">
        <v>10</v>
      </c>
      <c r="C440" s="20">
        <f t="shared" si="15"/>
        <v>650459</v>
      </c>
      <c r="D440" s="20"/>
      <c r="E440" s="20">
        <v>421834</v>
      </c>
      <c r="F440" s="20"/>
      <c r="G440" s="20">
        <v>81278</v>
      </c>
      <c r="H440" s="20"/>
      <c r="I440" s="20">
        <v>138426</v>
      </c>
      <c r="J440" s="20"/>
      <c r="K440" s="20">
        <v>0</v>
      </c>
      <c r="L440" s="20"/>
      <c r="M440" s="24">
        <v>8921</v>
      </c>
      <c r="N440" s="20"/>
      <c r="O440" s="24">
        <v>0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</row>
    <row r="441" spans="1:256" s="7" customFormat="1" ht="13.5" customHeight="1">
      <c r="A441" s="20" t="s">
        <v>124</v>
      </c>
      <c r="B441" s="21" t="s">
        <v>10</v>
      </c>
      <c r="C441" s="20">
        <f t="shared" si="15"/>
        <v>100491</v>
      </c>
      <c r="D441" s="20"/>
      <c r="E441" s="20">
        <v>43267</v>
      </c>
      <c r="F441" s="20"/>
      <c r="G441" s="20">
        <v>0</v>
      </c>
      <c r="H441" s="20"/>
      <c r="I441" s="20">
        <v>6402</v>
      </c>
      <c r="J441" s="20"/>
      <c r="K441" s="20">
        <v>0</v>
      </c>
      <c r="L441" s="20"/>
      <c r="M441" s="24">
        <v>50822</v>
      </c>
      <c r="N441" s="20"/>
      <c r="O441" s="24">
        <v>0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</row>
    <row r="442" spans="1:256" s="7" customFormat="1" ht="13.5" customHeight="1">
      <c r="A442" s="20" t="s">
        <v>236</v>
      </c>
      <c r="B442" s="21"/>
      <c r="C442" s="20">
        <f t="shared" si="15"/>
        <v>36752</v>
      </c>
      <c r="D442" s="20"/>
      <c r="E442" s="20">
        <v>0</v>
      </c>
      <c r="F442" s="20"/>
      <c r="G442" s="20">
        <v>0</v>
      </c>
      <c r="H442" s="20"/>
      <c r="I442" s="20">
        <v>36752</v>
      </c>
      <c r="J442" s="20"/>
      <c r="K442" s="20">
        <v>0</v>
      </c>
      <c r="L442" s="20"/>
      <c r="M442" s="24">
        <v>0</v>
      </c>
      <c r="N442" s="20"/>
      <c r="O442" s="24">
        <v>0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</row>
    <row r="443" spans="1:256" s="7" customFormat="1" ht="13.5" customHeight="1">
      <c r="A443" s="20" t="s">
        <v>318</v>
      </c>
      <c r="B443" s="21" t="s">
        <v>10</v>
      </c>
      <c r="C443" s="20">
        <f t="shared" si="15"/>
        <v>285225</v>
      </c>
      <c r="D443" s="20"/>
      <c r="E443" s="20">
        <v>216200</v>
      </c>
      <c r="F443" s="20"/>
      <c r="G443" s="20">
        <v>239</v>
      </c>
      <c r="H443" s="20"/>
      <c r="I443" s="20">
        <v>59485</v>
      </c>
      <c r="J443" s="20"/>
      <c r="K443" s="20">
        <v>576</v>
      </c>
      <c r="L443" s="20"/>
      <c r="M443" s="20">
        <v>8725</v>
      </c>
      <c r="N443" s="20"/>
      <c r="O443" s="20">
        <v>0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</row>
    <row r="444" spans="1:256" s="7" customFormat="1" ht="13.5" customHeight="1">
      <c r="A444" s="20" t="s">
        <v>125</v>
      </c>
      <c r="B444" s="21" t="s">
        <v>10</v>
      </c>
      <c r="C444" s="20">
        <f t="shared" si="15"/>
        <v>295768</v>
      </c>
      <c r="D444" s="20"/>
      <c r="E444" s="20">
        <v>162942</v>
      </c>
      <c r="F444" s="20"/>
      <c r="G444" s="20">
        <v>49955</v>
      </c>
      <c r="H444" s="20"/>
      <c r="I444" s="20">
        <v>58576</v>
      </c>
      <c r="J444" s="20"/>
      <c r="K444" s="20">
        <v>7484</v>
      </c>
      <c r="L444" s="20"/>
      <c r="M444" s="20">
        <v>16646</v>
      </c>
      <c r="N444" s="20"/>
      <c r="O444" s="24">
        <v>165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</row>
    <row r="445" spans="1:256" s="7" customFormat="1" ht="13.5" customHeight="1">
      <c r="A445" s="20" t="s">
        <v>126</v>
      </c>
      <c r="B445" s="21" t="s">
        <v>10</v>
      </c>
      <c r="C445" s="20">
        <f t="shared" si="15"/>
        <v>1755968</v>
      </c>
      <c r="D445" s="20"/>
      <c r="E445" s="20">
        <v>1011160</v>
      </c>
      <c r="F445" s="20"/>
      <c r="G445" s="20">
        <v>274304</v>
      </c>
      <c r="H445" s="20"/>
      <c r="I445" s="20">
        <v>347648</v>
      </c>
      <c r="J445" s="20"/>
      <c r="K445" s="28">
        <v>13167</v>
      </c>
      <c r="L445" s="20"/>
      <c r="M445" s="20">
        <v>108281</v>
      </c>
      <c r="N445" s="20"/>
      <c r="O445" s="24">
        <v>1408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</row>
    <row r="446" spans="1:256" s="7" customFormat="1" ht="13.5" customHeight="1">
      <c r="A446" s="20" t="s">
        <v>127</v>
      </c>
      <c r="B446" s="21" t="s">
        <v>10</v>
      </c>
      <c r="C446" s="25">
        <f t="shared" si="15"/>
        <v>2733648</v>
      </c>
      <c r="D446" s="20"/>
      <c r="E446" s="25">
        <v>1291400</v>
      </c>
      <c r="F446" s="20"/>
      <c r="G446" s="25">
        <v>482805</v>
      </c>
      <c r="H446" s="20"/>
      <c r="I446" s="25">
        <v>518548</v>
      </c>
      <c r="J446" s="20"/>
      <c r="K446" s="25">
        <v>24301</v>
      </c>
      <c r="L446" s="20"/>
      <c r="M446" s="25">
        <v>390221</v>
      </c>
      <c r="N446" s="20"/>
      <c r="O446" s="25">
        <v>26373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</row>
    <row r="447" spans="1:256" s="7" customFormat="1" ht="13.5" customHeight="1">
      <c r="A447" s="20" t="s">
        <v>322</v>
      </c>
      <c r="B447" s="21" t="s">
        <v>10</v>
      </c>
      <c r="C447" s="20" t="s">
        <v>10</v>
      </c>
      <c r="D447" s="20"/>
      <c r="E447" s="20" t="s">
        <v>10</v>
      </c>
      <c r="F447" s="20" t="s">
        <v>10</v>
      </c>
      <c r="G447" s="20"/>
      <c r="H447" s="20" t="s">
        <v>10</v>
      </c>
      <c r="I447" s="20" t="s">
        <v>10</v>
      </c>
      <c r="J447" s="20" t="s">
        <v>10</v>
      </c>
      <c r="K447" s="20" t="s">
        <v>10</v>
      </c>
      <c r="L447" s="20" t="s">
        <v>10</v>
      </c>
      <c r="M447" s="20" t="s">
        <v>10</v>
      </c>
      <c r="N447" s="20" t="s">
        <v>10</v>
      </c>
      <c r="O447" s="20" t="s">
        <v>10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</row>
    <row r="448" spans="1:256" s="7" customFormat="1" ht="13.5" customHeight="1">
      <c r="A448" s="20" t="s">
        <v>207</v>
      </c>
      <c r="B448" s="21" t="s">
        <v>10</v>
      </c>
      <c r="C448" s="25">
        <f>SUM(E448:O448)</f>
        <v>24009887</v>
      </c>
      <c r="D448" s="20"/>
      <c r="E448" s="25">
        <f>SUM(E429:E446)</f>
        <v>12809165</v>
      </c>
      <c r="F448" s="20"/>
      <c r="G448" s="25">
        <f>SUM(G429:G446)</f>
        <v>3168737</v>
      </c>
      <c r="H448" s="20"/>
      <c r="I448" s="25">
        <f>SUM(I429:I446)</f>
        <v>4226338</v>
      </c>
      <c r="J448" s="20"/>
      <c r="K448" s="25">
        <f>SUM(K429:K446)</f>
        <v>249306</v>
      </c>
      <c r="L448" s="20"/>
      <c r="M448" s="25">
        <f>SUM(M429:M446)</f>
        <v>3314094</v>
      </c>
      <c r="N448" s="20"/>
      <c r="O448" s="25">
        <f>SUM(O429:O446)</f>
        <v>242247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</row>
    <row r="449" spans="1:256" s="7" customFormat="1" ht="13.5" customHeight="1">
      <c r="A449" s="20"/>
      <c r="B449" s="21" t="s">
        <v>10</v>
      </c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</row>
    <row r="450" spans="1:256" s="7" customFormat="1" ht="13.5" customHeight="1">
      <c r="A450" s="20" t="s">
        <v>208</v>
      </c>
      <c r="B450" s="21" t="s">
        <v>10</v>
      </c>
      <c r="C450" s="25">
        <f>SUM(E450:O450)</f>
        <v>60319216</v>
      </c>
      <c r="D450" s="20"/>
      <c r="E450" s="25">
        <f>SUM(E448+E426++E424+E422+E420+E418+E416+E414+E410+E403+E399+E395+E393+E388+E386+E412+E401+E397)</f>
        <v>29312657</v>
      </c>
      <c r="F450" s="29"/>
      <c r="G450" s="25">
        <f>SUM(G448+G426++G424+G422+G420+G418+G416+G414+G410+G403+G399+G395+G393+G388+G386+G412+G401+G397)</f>
        <v>5473299</v>
      </c>
      <c r="H450" s="29"/>
      <c r="I450" s="25">
        <f>SUM(I448+I426++I424+I422+I420+I418+I416+I414+I410+I403+I399+I395+I393+I388+I386+I412+I401+I397)</f>
        <v>9543774</v>
      </c>
      <c r="J450" s="29"/>
      <c r="K450" s="25">
        <f>SUM(K448+K426++K424+K422+K420+K418+K416+K414+K410+K403+K399+K395+K393+K388+K386+K412+K401+K397)</f>
        <v>442256</v>
      </c>
      <c r="L450" s="29"/>
      <c r="M450" s="25">
        <f>SUM(M448+M426++M424+M422+M420+M418+M416+M414+M410+M403+M399+M395+M393+M388+M386+M412+M401+M397)</f>
        <v>10080639</v>
      </c>
      <c r="N450" s="29"/>
      <c r="O450" s="25">
        <f>SUM(O448+O426++O424+O422+O420+O418+O416+O414+O410+O403+O399+O395+O393+O388+O386+O412+O401+O397)</f>
        <v>5466591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</row>
    <row r="451" spans="1:256" s="7" customFormat="1" ht="13.5" customHeight="1">
      <c r="A451" s="20"/>
      <c r="B451" s="21"/>
      <c r="C451" s="29"/>
      <c r="D451" s="20"/>
      <c r="E451" s="29"/>
      <c r="F451" s="20"/>
      <c r="G451" s="29"/>
      <c r="H451" s="20"/>
      <c r="I451" s="29"/>
      <c r="J451" s="20"/>
      <c r="K451" s="29"/>
      <c r="L451" s="20"/>
      <c r="M451" s="29"/>
      <c r="N451" s="20"/>
      <c r="O451" s="29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</row>
    <row r="452" spans="1:256" s="7" customFormat="1" ht="13.5" customHeight="1">
      <c r="A452" s="20" t="s">
        <v>245</v>
      </c>
      <c r="B452" s="21" t="s">
        <v>10</v>
      </c>
      <c r="C452" s="20" t="s">
        <v>10</v>
      </c>
      <c r="D452" s="20"/>
      <c r="E452" s="20" t="s">
        <v>10</v>
      </c>
      <c r="F452" s="20" t="s">
        <v>10</v>
      </c>
      <c r="G452" s="20" t="s">
        <v>10</v>
      </c>
      <c r="H452" s="20" t="s">
        <v>10</v>
      </c>
      <c r="I452" s="20" t="s">
        <v>10</v>
      </c>
      <c r="J452" s="20" t="s">
        <v>10</v>
      </c>
      <c r="K452" s="20" t="s">
        <v>10</v>
      </c>
      <c r="L452" s="20" t="s">
        <v>10</v>
      </c>
      <c r="M452" s="20" t="s">
        <v>10</v>
      </c>
      <c r="N452" s="20" t="s">
        <v>10</v>
      </c>
      <c r="O452" s="20" t="s">
        <v>10</v>
      </c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</row>
    <row r="453" spans="1:256" s="7" customFormat="1" ht="13.5" customHeight="1">
      <c r="A453" s="20" t="s">
        <v>128</v>
      </c>
      <c r="B453" s="21" t="s">
        <v>10</v>
      </c>
      <c r="C453" s="25">
        <f>SUM(E453:O453)</f>
        <v>937274</v>
      </c>
      <c r="D453" s="20"/>
      <c r="E453" s="25">
        <v>395060</v>
      </c>
      <c r="F453" s="20"/>
      <c r="G453" s="25">
        <v>146856</v>
      </c>
      <c r="H453" s="20"/>
      <c r="I453" s="25">
        <v>156672</v>
      </c>
      <c r="J453" s="20"/>
      <c r="K453" s="25">
        <v>8896</v>
      </c>
      <c r="L453" s="20"/>
      <c r="M453" s="25">
        <v>220315</v>
      </c>
      <c r="N453" s="20"/>
      <c r="O453" s="25">
        <v>9475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</row>
    <row r="454" spans="1:256" s="7" customFormat="1" ht="13.5" customHeight="1">
      <c r="A454" s="20"/>
      <c r="B454" s="21" t="s">
        <v>10</v>
      </c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</row>
    <row r="455" spans="1:256" s="7" customFormat="1" ht="13.5" customHeight="1">
      <c r="A455" s="20" t="s">
        <v>356</v>
      </c>
      <c r="B455" s="21"/>
      <c r="C455" s="31">
        <f>SUM(E455:O455)</f>
        <v>946257</v>
      </c>
      <c r="D455" s="20"/>
      <c r="E455" s="31">
        <v>334604</v>
      </c>
      <c r="F455" s="20"/>
      <c r="G455" s="31">
        <v>384043</v>
      </c>
      <c r="H455" s="20"/>
      <c r="I455" s="31">
        <v>174155</v>
      </c>
      <c r="J455" s="20"/>
      <c r="K455" s="31">
        <v>4497</v>
      </c>
      <c r="L455" s="20"/>
      <c r="M455" s="31">
        <v>48958</v>
      </c>
      <c r="N455" s="20"/>
      <c r="O455" s="31">
        <v>0</v>
      </c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</row>
    <row r="456" spans="1:256" s="7" customFormat="1" ht="13.5" customHeight="1">
      <c r="A456" s="20"/>
      <c r="B456" s="21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</row>
    <row r="457" spans="1:256" s="7" customFormat="1" ht="13.5" customHeight="1">
      <c r="A457" s="20" t="s">
        <v>129</v>
      </c>
      <c r="B457" s="21" t="s">
        <v>10</v>
      </c>
      <c r="C457" s="25">
        <f>SUM(E457:O457)</f>
        <v>380303</v>
      </c>
      <c r="D457" s="20"/>
      <c r="E457" s="25">
        <v>199095</v>
      </c>
      <c r="F457" s="20"/>
      <c r="G457" s="25">
        <v>49636</v>
      </c>
      <c r="H457" s="20"/>
      <c r="I457" s="25">
        <v>72675</v>
      </c>
      <c r="J457" s="20"/>
      <c r="K457" s="26">
        <v>15560</v>
      </c>
      <c r="L457" s="20"/>
      <c r="M457" s="25">
        <v>43337</v>
      </c>
      <c r="N457" s="20"/>
      <c r="O457" s="26">
        <v>0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</row>
    <row r="458" spans="1:256" s="7" customFormat="1" ht="13.5" customHeight="1">
      <c r="A458" s="20"/>
      <c r="B458" s="21" t="s">
        <v>10</v>
      </c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</row>
    <row r="459" spans="1:256" s="7" customFormat="1" ht="13.5" customHeight="1">
      <c r="A459" s="20" t="s">
        <v>130</v>
      </c>
      <c r="B459" s="21" t="s">
        <v>10</v>
      </c>
      <c r="C459" s="25">
        <f>SUM(E459:O459)</f>
        <v>2840935</v>
      </c>
      <c r="D459" s="20"/>
      <c r="E459" s="25">
        <v>1266542</v>
      </c>
      <c r="F459" s="20"/>
      <c r="G459" s="25">
        <v>726956</v>
      </c>
      <c r="H459" s="20"/>
      <c r="I459" s="25">
        <v>514774</v>
      </c>
      <c r="J459" s="20"/>
      <c r="K459" s="25">
        <v>93682</v>
      </c>
      <c r="L459" s="20"/>
      <c r="M459" s="25">
        <v>234928</v>
      </c>
      <c r="N459" s="20"/>
      <c r="O459" s="25">
        <v>4053</v>
      </c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</row>
    <row r="460" spans="1:256" s="7" customFormat="1" ht="13.5" customHeight="1">
      <c r="A460" s="20"/>
      <c r="B460" s="21" t="s">
        <v>10</v>
      </c>
      <c r="C460" s="37"/>
      <c r="D460" s="20"/>
      <c r="E460" s="37"/>
      <c r="F460" s="20"/>
      <c r="G460" s="37"/>
      <c r="H460" s="20"/>
      <c r="I460" s="37"/>
      <c r="J460" s="20"/>
      <c r="K460" s="37"/>
      <c r="L460" s="20"/>
      <c r="M460" s="37"/>
      <c r="N460" s="20"/>
      <c r="O460" s="37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</row>
    <row r="461" spans="1:256" s="7" customFormat="1" ht="13.5" customHeight="1">
      <c r="A461" s="20" t="s">
        <v>357</v>
      </c>
      <c r="B461" s="21" t="s">
        <v>10</v>
      </c>
      <c r="C461" s="25">
        <f>SUM(E461:O461)</f>
        <v>766048</v>
      </c>
      <c r="D461" s="20"/>
      <c r="E461" s="25">
        <v>543518</v>
      </c>
      <c r="F461" s="20"/>
      <c r="G461" s="25">
        <v>76060</v>
      </c>
      <c r="H461" s="20"/>
      <c r="I461" s="25">
        <v>160098</v>
      </c>
      <c r="J461" s="20"/>
      <c r="K461" s="26">
        <v>1414</v>
      </c>
      <c r="L461" s="20"/>
      <c r="M461" s="25">
        <v>-18042</v>
      </c>
      <c r="N461" s="20"/>
      <c r="O461" s="26">
        <v>3000</v>
      </c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</row>
    <row r="462" spans="1:256" s="7" customFormat="1" ht="13.5" customHeight="1">
      <c r="A462" s="20"/>
      <c r="B462" s="21" t="s">
        <v>10</v>
      </c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</row>
    <row r="463" spans="1:256" s="7" customFormat="1" ht="13.5" customHeight="1">
      <c r="A463" s="20" t="s">
        <v>131</v>
      </c>
      <c r="B463" s="21" t="s">
        <v>10</v>
      </c>
      <c r="C463" s="25">
        <f>SUM(E463:O463)</f>
        <v>1444210</v>
      </c>
      <c r="D463" s="20"/>
      <c r="E463" s="25">
        <v>458131</v>
      </c>
      <c r="F463" s="20"/>
      <c r="G463" s="25">
        <v>479089</v>
      </c>
      <c r="H463" s="20"/>
      <c r="I463" s="25">
        <v>251221</v>
      </c>
      <c r="J463" s="20"/>
      <c r="K463" s="25">
        <v>14129</v>
      </c>
      <c r="L463" s="20"/>
      <c r="M463" s="25">
        <v>232816</v>
      </c>
      <c r="N463" s="20"/>
      <c r="O463" s="25">
        <v>8824</v>
      </c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</row>
    <row r="464" spans="1:256" s="7" customFormat="1" ht="13.5" customHeight="1">
      <c r="A464" s="20"/>
      <c r="B464" s="21" t="s">
        <v>10</v>
      </c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</row>
    <row r="465" spans="1:256" s="7" customFormat="1" ht="13.5" customHeight="1">
      <c r="A465" s="20" t="s">
        <v>262</v>
      </c>
      <c r="B465" s="21" t="s">
        <v>10</v>
      </c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</row>
    <row r="466" spans="1:256" s="7" customFormat="1" ht="13.5" customHeight="1">
      <c r="A466" s="20" t="s">
        <v>132</v>
      </c>
      <c r="B466" s="21" t="s">
        <v>10</v>
      </c>
      <c r="C466" s="25">
        <f>SUM(E466:O466)</f>
        <v>958805</v>
      </c>
      <c r="D466" s="20"/>
      <c r="E466" s="25">
        <v>510348</v>
      </c>
      <c r="F466" s="20"/>
      <c r="G466" s="25">
        <v>126790</v>
      </c>
      <c r="H466" s="20"/>
      <c r="I466" s="25">
        <v>167368</v>
      </c>
      <c r="J466" s="20"/>
      <c r="K466" s="25">
        <v>12820</v>
      </c>
      <c r="L466" s="20"/>
      <c r="M466" s="25">
        <v>141479</v>
      </c>
      <c r="N466" s="20"/>
      <c r="O466" s="25">
        <v>0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</row>
    <row r="467" spans="1:256" s="7" customFormat="1" ht="13.5" customHeight="1">
      <c r="A467" s="20"/>
      <c r="B467" s="21" t="s">
        <v>10</v>
      </c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s="7" customFormat="1" ht="13.5" customHeight="1">
      <c r="A468" s="20" t="s">
        <v>263</v>
      </c>
      <c r="B468" s="21" t="s">
        <v>10</v>
      </c>
      <c r="C468" s="20" t="s">
        <v>10</v>
      </c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</row>
    <row r="469" spans="1:256" s="7" customFormat="1" ht="13.5" customHeight="1">
      <c r="A469" s="20" t="s">
        <v>294</v>
      </c>
      <c r="B469" s="21" t="s">
        <v>10</v>
      </c>
      <c r="C469" s="20">
        <f aca="true" t="shared" si="16" ref="C469:C485">SUM(E469:O469)</f>
        <v>221610</v>
      </c>
      <c r="D469" s="20"/>
      <c r="E469" s="20">
        <v>303947</v>
      </c>
      <c r="F469" s="20"/>
      <c r="G469" s="20">
        <v>38502</v>
      </c>
      <c r="H469" s="20"/>
      <c r="I469" s="20">
        <v>111849</v>
      </c>
      <c r="J469" s="20"/>
      <c r="K469" s="20">
        <v>21113</v>
      </c>
      <c r="L469" s="20"/>
      <c r="M469" s="20">
        <v>-253801</v>
      </c>
      <c r="N469" s="20"/>
      <c r="O469" s="24">
        <v>0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</row>
    <row r="470" spans="1:256" s="7" customFormat="1" ht="13.5" customHeight="1">
      <c r="A470" s="20" t="s">
        <v>240</v>
      </c>
      <c r="B470" s="21" t="s">
        <v>10</v>
      </c>
      <c r="C470" s="20">
        <f t="shared" si="16"/>
        <v>228190</v>
      </c>
      <c r="D470" s="20"/>
      <c r="E470" s="24">
        <v>141524</v>
      </c>
      <c r="F470" s="20"/>
      <c r="G470" s="24">
        <v>5739</v>
      </c>
      <c r="H470" s="20"/>
      <c r="I470" s="24">
        <v>33485</v>
      </c>
      <c r="J470" s="20"/>
      <c r="K470" s="24">
        <v>2946</v>
      </c>
      <c r="L470" s="20"/>
      <c r="M470" s="20">
        <v>44496</v>
      </c>
      <c r="N470" s="20"/>
      <c r="O470" s="24">
        <v>0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</row>
    <row r="471" spans="1:256" s="7" customFormat="1" ht="13.5" customHeight="1">
      <c r="A471" s="20" t="s">
        <v>358</v>
      </c>
      <c r="B471" s="21"/>
      <c r="C471" s="20">
        <f t="shared" si="16"/>
        <v>311356</v>
      </c>
      <c r="D471" s="20"/>
      <c r="E471" s="24">
        <v>222685</v>
      </c>
      <c r="F471" s="20"/>
      <c r="G471" s="24">
        <v>3475</v>
      </c>
      <c r="H471" s="20"/>
      <c r="I471" s="24">
        <v>42479</v>
      </c>
      <c r="J471" s="20"/>
      <c r="K471" s="24">
        <v>27532</v>
      </c>
      <c r="L471" s="20"/>
      <c r="M471" s="20">
        <v>13811</v>
      </c>
      <c r="N471" s="20"/>
      <c r="O471" s="24">
        <v>1374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</row>
    <row r="472" spans="1:256" s="7" customFormat="1" ht="13.5" customHeight="1">
      <c r="A472" s="20" t="s">
        <v>133</v>
      </c>
      <c r="B472" s="21" t="s">
        <v>10</v>
      </c>
      <c r="C472" s="20">
        <f t="shared" si="16"/>
        <v>8307</v>
      </c>
      <c r="D472" s="20"/>
      <c r="E472" s="24">
        <v>0</v>
      </c>
      <c r="F472" s="20"/>
      <c r="G472" s="24">
        <v>0</v>
      </c>
      <c r="H472" s="20"/>
      <c r="I472" s="24">
        <v>0</v>
      </c>
      <c r="J472" s="20"/>
      <c r="K472" s="20">
        <v>0</v>
      </c>
      <c r="L472" s="20"/>
      <c r="M472" s="20">
        <v>8307</v>
      </c>
      <c r="N472" s="20"/>
      <c r="O472" s="24">
        <v>0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</row>
    <row r="473" spans="1:256" s="7" customFormat="1" ht="13.5" customHeight="1">
      <c r="A473" s="20" t="s">
        <v>134</v>
      </c>
      <c r="B473" s="21" t="s">
        <v>10</v>
      </c>
      <c r="C473" s="20">
        <f t="shared" si="16"/>
        <v>886220</v>
      </c>
      <c r="D473" s="20"/>
      <c r="E473" s="24">
        <v>317908</v>
      </c>
      <c r="F473" s="20"/>
      <c r="G473" s="20">
        <v>347609</v>
      </c>
      <c r="H473" s="20"/>
      <c r="I473" s="24">
        <v>169821</v>
      </c>
      <c r="J473" s="20"/>
      <c r="K473" s="20">
        <v>4241</v>
      </c>
      <c r="L473" s="20"/>
      <c r="M473" s="20">
        <v>46641</v>
      </c>
      <c r="N473" s="20"/>
      <c r="O473" s="24">
        <v>0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</row>
    <row r="474" spans="1:256" s="7" customFormat="1" ht="13.5" customHeight="1">
      <c r="A474" s="20" t="s">
        <v>359</v>
      </c>
      <c r="B474" s="21"/>
      <c r="C474" s="20">
        <f t="shared" si="16"/>
        <v>163158</v>
      </c>
      <c r="D474" s="20"/>
      <c r="E474" s="24">
        <v>104023</v>
      </c>
      <c r="F474" s="20"/>
      <c r="G474" s="20">
        <v>23930</v>
      </c>
      <c r="H474" s="20"/>
      <c r="I474" s="24">
        <v>35205</v>
      </c>
      <c r="J474" s="20"/>
      <c r="K474" s="20">
        <v>0</v>
      </c>
      <c r="L474" s="20"/>
      <c r="M474" s="20">
        <v>0</v>
      </c>
      <c r="N474" s="20"/>
      <c r="O474" s="24">
        <v>0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</row>
    <row r="475" spans="1:256" s="7" customFormat="1" ht="13.5" customHeight="1">
      <c r="A475" s="20" t="s">
        <v>278</v>
      </c>
      <c r="B475" s="21"/>
      <c r="C475" s="20">
        <f t="shared" si="16"/>
        <v>20293</v>
      </c>
      <c r="D475" s="20"/>
      <c r="E475" s="24">
        <v>0</v>
      </c>
      <c r="F475" s="20"/>
      <c r="G475" s="24">
        <v>0</v>
      </c>
      <c r="H475" s="20"/>
      <c r="I475" s="24">
        <v>0</v>
      </c>
      <c r="J475" s="20"/>
      <c r="K475" s="24">
        <v>0</v>
      </c>
      <c r="L475" s="20"/>
      <c r="M475" s="20">
        <v>20293</v>
      </c>
      <c r="N475" s="20"/>
      <c r="O475" s="24">
        <v>0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</row>
    <row r="476" spans="1:256" s="7" customFormat="1" ht="13.5" customHeight="1">
      <c r="A476" s="20" t="s">
        <v>135</v>
      </c>
      <c r="B476" s="21" t="s">
        <v>10</v>
      </c>
      <c r="C476" s="20">
        <f t="shared" si="16"/>
        <v>421301</v>
      </c>
      <c r="D476" s="20"/>
      <c r="E476" s="20">
        <v>210804</v>
      </c>
      <c r="F476" s="20"/>
      <c r="G476" s="20">
        <v>50826</v>
      </c>
      <c r="H476" s="20"/>
      <c r="I476" s="20">
        <v>71230</v>
      </c>
      <c r="J476" s="20"/>
      <c r="K476" s="20">
        <v>16849</v>
      </c>
      <c r="L476" s="20"/>
      <c r="M476" s="20">
        <v>67681</v>
      </c>
      <c r="N476" s="20"/>
      <c r="O476" s="24">
        <v>3911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</row>
    <row r="477" spans="1:256" s="7" customFormat="1" ht="13.5" customHeight="1">
      <c r="A477" s="20" t="s">
        <v>136</v>
      </c>
      <c r="B477" s="21" t="s">
        <v>10</v>
      </c>
      <c r="C477" s="20">
        <f t="shared" si="16"/>
        <v>604646</v>
      </c>
      <c r="D477" s="20"/>
      <c r="E477" s="20">
        <v>300980</v>
      </c>
      <c r="F477" s="20"/>
      <c r="G477" s="20">
        <v>137905</v>
      </c>
      <c r="H477" s="20"/>
      <c r="I477" s="20">
        <v>101587</v>
      </c>
      <c r="J477" s="20"/>
      <c r="K477" s="20">
        <v>20740</v>
      </c>
      <c r="L477" s="20"/>
      <c r="M477" s="20">
        <v>41112</v>
      </c>
      <c r="N477" s="20"/>
      <c r="O477" s="24">
        <v>2322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</row>
    <row r="478" spans="1:256" s="7" customFormat="1" ht="13.5" customHeight="1">
      <c r="A478" s="20" t="s">
        <v>314</v>
      </c>
      <c r="B478" s="21"/>
      <c r="C478" s="20">
        <f t="shared" si="16"/>
        <v>231064</v>
      </c>
      <c r="D478" s="20"/>
      <c r="E478" s="20">
        <v>137652</v>
      </c>
      <c r="F478" s="20"/>
      <c r="G478" s="20">
        <v>51530</v>
      </c>
      <c r="H478" s="20"/>
      <c r="I478" s="20">
        <v>47414</v>
      </c>
      <c r="J478" s="20"/>
      <c r="K478" s="20">
        <v>368</v>
      </c>
      <c r="L478" s="20"/>
      <c r="M478" s="20">
        <v>-5900</v>
      </c>
      <c r="N478" s="20"/>
      <c r="O478" s="24">
        <v>0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</row>
    <row r="479" spans="1:256" s="7" customFormat="1" ht="13.5" customHeight="1">
      <c r="A479" s="20" t="s">
        <v>137</v>
      </c>
      <c r="B479" s="21" t="s">
        <v>10</v>
      </c>
      <c r="C479" s="20">
        <f t="shared" si="16"/>
        <v>280762</v>
      </c>
      <c r="D479" s="20"/>
      <c r="E479" s="20">
        <v>183705</v>
      </c>
      <c r="F479" s="20"/>
      <c r="G479" s="20">
        <v>7222</v>
      </c>
      <c r="H479" s="20"/>
      <c r="I479" s="20">
        <v>51927</v>
      </c>
      <c r="J479" s="20"/>
      <c r="K479" s="20">
        <v>10351</v>
      </c>
      <c r="L479" s="20"/>
      <c r="M479" s="20">
        <v>27557</v>
      </c>
      <c r="N479" s="20"/>
      <c r="O479" s="24">
        <v>0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</row>
    <row r="480" spans="1:256" s="7" customFormat="1" ht="13.5" customHeight="1">
      <c r="A480" s="20" t="s">
        <v>271</v>
      </c>
      <c r="B480" s="21" t="s">
        <v>10</v>
      </c>
      <c r="C480" s="20">
        <f t="shared" si="16"/>
        <v>244247</v>
      </c>
      <c r="D480" s="20"/>
      <c r="E480" s="20">
        <v>128946</v>
      </c>
      <c r="F480" s="20"/>
      <c r="G480" s="20">
        <v>42201</v>
      </c>
      <c r="H480" s="20"/>
      <c r="I480" s="20">
        <v>49289</v>
      </c>
      <c r="J480" s="20"/>
      <c r="K480" s="20">
        <v>4641</v>
      </c>
      <c r="L480" s="20"/>
      <c r="M480" s="20">
        <v>19170</v>
      </c>
      <c r="N480" s="20"/>
      <c r="O480" s="24">
        <v>0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</row>
    <row r="481" spans="1:256" s="7" customFormat="1" ht="13.5" customHeight="1">
      <c r="A481" s="20" t="s">
        <v>315</v>
      </c>
      <c r="B481" s="21"/>
      <c r="C481" s="20">
        <f t="shared" si="16"/>
        <v>14835</v>
      </c>
      <c r="D481" s="20"/>
      <c r="E481" s="20">
        <v>0</v>
      </c>
      <c r="F481" s="20"/>
      <c r="G481" s="20">
        <v>6155</v>
      </c>
      <c r="H481" s="20"/>
      <c r="I481" s="20">
        <v>0</v>
      </c>
      <c r="J481" s="20"/>
      <c r="K481" s="20">
        <v>4565</v>
      </c>
      <c r="L481" s="20"/>
      <c r="M481" s="20">
        <v>4115</v>
      </c>
      <c r="N481" s="20"/>
      <c r="O481" s="24">
        <v>0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</row>
    <row r="482" spans="1:256" s="7" customFormat="1" ht="13.5" customHeight="1">
      <c r="A482" s="20" t="s">
        <v>138</v>
      </c>
      <c r="B482" s="21" t="s">
        <v>10</v>
      </c>
      <c r="C482" s="20">
        <f t="shared" si="16"/>
        <v>39685</v>
      </c>
      <c r="D482" s="20"/>
      <c r="E482" s="24">
        <v>0</v>
      </c>
      <c r="F482" s="20"/>
      <c r="G482" s="20">
        <v>39685</v>
      </c>
      <c r="H482" s="20"/>
      <c r="I482" s="24">
        <v>0</v>
      </c>
      <c r="J482" s="20"/>
      <c r="K482" s="24">
        <v>0</v>
      </c>
      <c r="L482" s="20"/>
      <c r="M482" s="24">
        <v>0</v>
      </c>
      <c r="N482" s="20"/>
      <c r="O482" s="24">
        <v>0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</row>
    <row r="483" spans="1:256" s="7" customFormat="1" ht="13.5" customHeight="1">
      <c r="A483" s="20" t="s">
        <v>139</v>
      </c>
      <c r="B483" s="21" t="s">
        <v>10</v>
      </c>
      <c r="C483" s="29">
        <f t="shared" si="16"/>
        <v>10633</v>
      </c>
      <c r="D483" s="20"/>
      <c r="E483" s="33">
        <v>0</v>
      </c>
      <c r="F483" s="20"/>
      <c r="G483" s="29">
        <v>10633</v>
      </c>
      <c r="H483" s="20"/>
      <c r="I483" s="33">
        <v>0</v>
      </c>
      <c r="J483" s="20"/>
      <c r="K483" s="33">
        <v>0</v>
      </c>
      <c r="L483" s="20"/>
      <c r="M483" s="33">
        <v>0</v>
      </c>
      <c r="N483" s="20"/>
      <c r="O483" s="33">
        <v>0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</row>
    <row r="484" spans="1:256" s="7" customFormat="1" ht="13.5" customHeight="1">
      <c r="A484" s="20" t="s">
        <v>279</v>
      </c>
      <c r="B484" s="21"/>
      <c r="C484" s="25">
        <f t="shared" si="16"/>
        <v>512465</v>
      </c>
      <c r="D484" s="20"/>
      <c r="E484" s="26">
        <v>330151</v>
      </c>
      <c r="F484" s="20"/>
      <c r="G484" s="25">
        <v>45892</v>
      </c>
      <c r="H484" s="20"/>
      <c r="I484" s="26">
        <v>104946</v>
      </c>
      <c r="J484" s="20"/>
      <c r="K484" s="26">
        <v>0</v>
      </c>
      <c r="L484" s="20"/>
      <c r="M484" s="26">
        <v>24173</v>
      </c>
      <c r="N484" s="20"/>
      <c r="O484" s="26">
        <v>7303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</row>
    <row r="485" spans="1:256" s="7" customFormat="1" ht="13.5" customHeight="1">
      <c r="A485" s="20" t="s">
        <v>209</v>
      </c>
      <c r="B485" s="21" t="s">
        <v>10</v>
      </c>
      <c r="C485" s="25">
        <f t="shared" si="16"/>
        <v>4198772</v>
      </c>
      <c r="D485" s="20"/>
      <c r="E485" s="25">
        <f>SUM(E469:E484)</f>
        <v>2382325</v>
      </c>
      <c r="F485" s="20"/>
      <c r="G485" s="25">
        <f>SUM(G469:G484)</f>
        <v>811304</v>
      </c>
      <c r="H485" s="20"/>
      <c r="I485" s="25">
        <f>SUM(I469:I484)</f>
        <v>819232</v>
      </c>
      <c r="J485" s="20"/>
      <c r="K485" s="25">
        <f>SUM(K469:K484)</f>
        <v>113346</v>
      </c>
      <c r="L485" s="20"/>
      <c r="M485" s="25">
        <f>SUM(M469:M484)</f>
        <v>57655</v>
      </c>
      <c r="N485" s="20"/>
      <c r="O485" s="25">
        <f>SUM(O469:O484)</f>
        <v>14910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</row>
    <row r="486" spans="1:256" s="7" customFormat="1" ht="13.5" customHeight="1">
      <c r="A486" s="20"/>
      <c r="B486" s="21" t="s">
        <v>10</v>
      </c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</row>
    <row r="487" spans="1:256" s="7" customFormat="1" ht="13.5" customHeight="1">
      <c r="A487" s="20" t="s">
        <v>13</v>
      </c>
      <c r="B487" s="21" t="s">
        <v>10</v>
      </c>
      <c r="C487" s="25">
        <f>SUM(E487:O487)</f>
        <v>127834</v>
      </c>
      <c r="D487" s="20"/>
      <c r="E487" s="25">
        <v>51133</v>
      </c>
      <c r="F487" s="20"/>
      <c r="G487" s="25">
        <v>31958</v>
      </c>
      <c r="H487" s="20"/>
      <c r="I487" s="25">
        <v>12783</v>
      </c>
      <c r="J487" s="20"/>
      <c r="K487" s="26">
        <v>0</v>
      </c>
      <c r="L487" s="20"/>
      <c r="M487" s="25">
        <v>31960</v>
      </c>
      <c r="N487" s="20"/>
      <c r="O487" s="26">
        <v>0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</row>
    <row r="488" spans="1:256" s="7" customFormat="1" ht="13.5" customHeight="1">
      <c r="A488" s="20"/>
      <c r="B488" s="21"/>
      <c r="C488" s="29"/>
      <c r="D488" s="29"/>
      <c r="E488" s="29"/>
      <c r="F488" s="29"/>
      <c r="G488" s="29"/>
      <c r="H488" s="29"/>
      <c r="I488" s="29"/>
      <c r="J488" s="29"/>
      <c r="K488" s="33"/>
      <c r="L488" s="29"/>
      <c r="M488" s="29"/>
      <c r="N488" s="29"/>
      <c r="O488" s="33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</row>
    <row r="489" spans="1:256" s="7" customFormat="1" ht="13.5" customHeight="1">
      <c r="A489" s="20" t="s">
        <v>211</v>
      </c>
      <c r="B489" s="21" t="s">
        <v>10</v>
      </c>
      <c r="C489" s="25">
        <f>SUM(E489:O489)</f>
        <v>12600438</v>
      </c>
      <c r="D489" s="20"/>
      <c r="E489" s="25">
        <f>SUM(E487,E485,E466,E463,E461,E459,E457,E455,E453)</f>
        <v>6140756</v>
      </c>
      <c r="F489" s="20"/>
      <c r="G489" s="25">
        <f>SUM(G487,G485,G466,G463,G461,G459,G457,G455,G453)</f>
        <v>2832692</v>
      </c>
      <c r="H489" s="20"/>
      <c r="I489" s="25">
        <f>SUM(I487,I485,I466,I463,I461,I459,I457,I455,I453)</f>
        <v>2328978</v>
      </c>
      <c r="J489" s="20"/>
      <c r="K489" s="25">
        <f>SUM(K487,K485,K466,K463,K461,K459,K457,K455,K453)</f>
        <v>264344</v>
      </c>
      <c r="L489" s="20"/>
      <c r="M489" s="25">
        <f>SUM(M487,M485,M466,M463,M461,M459,M457,M455,M453)</f>
        <v>993406</v>
      </c>
      <c r="N489" s="20"/>
      <c r="O489" s="25">
        <f>SUM(O487,O485,O466,O463,O461,O459,O457,O455,O453)</f>
        <v>40262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</row>
    <row r="490" spans="1:256" s="7" customFormat="1" ht="13.5" customHeight="1">
      <c r="A490" s="20"/>
      <c r="B490" s="21"/>
      <c r="C490" s="29"/>
      <c r="D490" s="20"/>
      <c r="E490" s="29"/>
      <c r="F490" s="20"/>
      <c r="G490" s="29"/>
      <c r="H490" s="20"/>
      <c r="I490" s="29"/>
      <c r="J490" s="20"/>
      <c r="K490" s="29"/>
      <c r="L490" s="20"/>
      <c r="M490" s="29"/>
      <c r="N490" s="20"/>
      <c r="O490" s="29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</row>
    <row r="491" spans="1:256" s="7" customFormat="1" ht="13.5" customHeight="1">
      <c r="A491" s="20" t="s">
        <v>219</v>
      </c>
      <c r="B491" s="21" t="s">
        <v>10</v>
      </c>
      <c r="C491" s="20">
        <f>SUM(E491:O491)</f>
        <v>-84847</v>
      </c>
      <c r="D491" s="20"/>
      <c r="E491" s="20">
        <v>-33939</v>
      </c>
      <c r="F491" s="20"/>
      <c r="G491" s="20">
        <v>-22060</v>
      </c>
      <c r="H491" s="20"/>
      <c r="I491" s="20">
        <v>-6788</v>
      </c>
      <c r="J491" s="20"/>
      <c r="K491" s="24">
        <v>0</v>
      </c>
      <c r="L491" s="20"/>
      <c r="M491" s="20">
        <v>-22060</v>
      </c>
      <c r="N491" s="20"/>
      <c r="O491" s="24">
        <v>0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</row>
    <row r="492" spans="1:256" s="7" customFormat="1" ht="13.5" customHeight="1">
      <c r="A492" s="20" t="s">
        <v>303</v>
      </c>
      <c r="B492" s="21" t="s">
        <v>10</v>
      </c>
      <c r="C492" s="25">
        <f>SUM(E492:O492)</f>
        <v>-127834</v>
      </c>
      <c r="D492" s="20"/>
      <c r="E492" s="25">
        <v>-51133</v>
      </c>
      <c r="F492" s="20"/>
      <c r="G492" s="25">
        <v>-31958</v>
      </c>
      <c r="H492" s="20"/>
      <c r="I492" s="25">
        <v>-12783</v>
      </c>
      <c r="J492" s="20"/>
      <c r="K492" s="26">
        <v>0</v>
      </c>
      <c r="L492" s="20"/>
      <c r="M492" s="25">
        <v>-31960</v>
      </c>
      <c r="N492" s="20"/>
      <c r="O492" s="26">
        <v>0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</row>
    <row r="493" spans="1:256" s="7" customFormat="1" ht="13.5" customHeight="1">
      <c r="A493" s="20"/>
      <c r="B493" s="21" t="s">
        <v>10</v>
      </c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</row>
    <row r="494" spans="1:256" s="7" customFormat="1" ht="13.5" customHeight="1">
      <c r="A494" s="20" t="s">
        <v>210</v>
      </c>
      <c r="B494" s="21" t="s">
        <v>10</v>
      </c>
      <c r="C494" s="25">
        <f>SUM(E494:O494)</f>
        <v>12387757</v>
      </c>
      <c r="D494" s="20"/>
      <c r="E494" s="25">
        <f>SUM(E489,E491,E492)</f>
        <v>6055684</v>
      </c>
      <c r="F494" s="20"/>
      <c r="G494" s="25">
        <f>SUM(G489,G491,G492)</f>
        <v>2778674</v>
      </c>
      <c r="H494" s="20"/>
      <c r="I494" s="25">
        <f>SUM(I489,I491,I492)</f>
        <v>2309407</v>
      </c>
      <c r="J494" s="20"/>
      <c r="K494" s="25">
        <f>SUM(K489,K491,K492)</f>
        <v>264344</v>
      </c>
      <c r="L494" s="20"/>
      <c r="M494" s="25">
        <f>SUM(M489,M491,M492)</f>
        <v>939386</v>
      </c>
      <c r="N494" s="20"/>
      <c r="O494" s="25">
        <f>SUM(O489,O491,O492)</f>
        <v>40262</v>
      </c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</row>
    <row r="495" spans="1:256" s="7" customFormat="1" ht="13.5" customHeight="1">
      <c r="A495" s="20"/>
      <c r="B495" s="21" t="s">
        <v>10</v>
      </c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</row>
    <row r="496" spans="1:256" s="7" customFormat="1" ht="13.5" customHeight="1">
      <c r="A496" s="20" t="s">
        <v>246</v>
      </c>
      <c r="B496" s="21" t="s">
        <v>10</v>
      </c>
      <c r="C496" s="20" t="s">
        <v>10</v>
      </c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</row>
    <row r="497" spans="1:256" s="7" customFormat="1" ht="13.5" customHeight="1">
      <c r="A497" s="20" t="s">
        <v>264</v>
      </c>
      <c r="B497" s="21" t="s">
        <v>10</v>
      </c>
      <c r="C497" s="20" t="s">
        <v>10</v>
      </c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</row>
    <row r="498" spans="1:256" s="7" customFormat="1" ht="13.5" customHeight="1">
      <c r="A498" s="20" t="s">
        <v>140</v>
      </c>
      <c r="B498" s="21" t="s">
        <v>10</v>
      </c>
      <c r="C498" s="20">
        <f aca="true" t="shared" si="17" ref="C498:C505">SUM(E498:O498)</f>
        <v>1618820</v>
      </c>
      <c r="D498" s="20"/>
      <c r="E498" s="20">
        <v>988593</v>
      </c>
      <c r="F498" s="20"/>
      <c r="G498" s="20">
        <v>15865</v>
      </c>
      <c r="H498" s="20"/>
      <c r="I498" s="20">
        <v>259620</v>
      </c>
      <c r="J498" s="20"/>
      <c r="K498" s="20">
        <v>31404</v>
      </c>
      <c r="L498" s="20"/>
      <c r="M498" s="20">
        <v>312246</v>
      </c>
      <c r="N498" s="20"/>
      <c r="O498" s="20">
        <v>11092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</row>
    <row r="499" spans="1:256" s="7" customFormat="1" ht="13.5" customHeight="1">
      <c r="A499" s="20" t="s">
        <v>295</v>
      </c>
      <c r="B499" s="21" t="s">
        <v>10</v>
      </c>
      <c r="C499" s="20">
        <f t="shared" si="17"/>
        <v>581796</v>
      </c>
      <c r="D499" s="20"/>
      <c r="E499" s="20">
        <v>457563</v>
      </c>
      <c r="F499" s="20"/>
      <c r="G499" s="20">
        <v>0</v>
      </c>
      <c r="H499" s="20"/>
      <c r="I499" s="20">
        <v>121629</v>
      </c>
      <c r="J499" s="20"/>
      <c r="K499" s="20">
        <v>467</v>
      </c>
      <c r="L499" s="20"/>
      <c r="M499" s="20">
        <v>2137</v>
      </c>
      <c r="N499" s="20"/>
      <c r="O499" s="24">
        <v>0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</row>
    <row r="500" spans="1:256" s="7" customFormat="1" ht="13.5" customHeight="1">
      <c r="A500" s="20" t="s">
        <v>296</v>
      </c>
      <c r="B500" s="21" t="s">
        <v>10</v>
      </c>
      <c r="C500" s="20">
        <f t="shared" si="17"/>
        <v>1380440</v>
      </c>
      <c r="D500" s="20"/>
      <c r="E500" s="20">
        <v>800731</v>
      </c>
      <c r="F500" s="20"/>
      <c r="G500" s="20">
        <v>113395</v>
      </c>
      <c r="H500" s="20"/>
      <c r="I500" s="20">
        <v>280105</v>
      </c>
      <c r="J500" s="20"/>
      <c r="K500" s="20">
        <v>44961</v>
      </c>
      <c r="L500" s="20"/>
      <c r="M500" s="20">
        <v>138512</v>
      </c>
      <c r="N500" s="20"/>
      <c r="O500" s="20">
        <v>2736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</row>
    <row r="501" spans="1:256" s="7" customFormat="1" ht="13.5" customHeight="1">
      <c r="A501" s="20" t="s">
        <v>297</v>
      </c>
      <c r="B501" s="21"/>
      <c r="C501" s="20">
        <f t="shared" si="17"/>
        <v>366110</v>
      </c>
      <c r="D501" s="20"/>
      <c r="E501" s="20">
        <v>181730</v>
      </c>
      <c r="F501" s="20"/>
      <c r="G501" s="20">
        <v>58600</v>
      </c>
      <c r="H501" s="20"/>
      <c r="I501" s="20">
        <v>63315</v>
      </c>
      <c r="J501" s="20"/>
      <c r="K501" s="20">
        <v>31515</v>
      </c>
      <c r="L501" s="20"/>
      <c r="M501" s="20">
        <v>29751</v>
      </c>
      <c r="N501" s="20"/>
      <c r="O501" s="20">
        <v>1199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</row>
    <row r="502" spans="1:256" s="7" customFormat="1" ht="13.5" customHeight="1">
      <c r="A502" s="20" t="s">
        <v>298</v>
      </c>
      <c r="B502" s="21" t="s">
        <v>10</v>
      </c>
      <c r="C502" s="20">
        <f t="shared" si="17"/>
        <v>1035766</v>
      </c>
      <c r="D502" s="20"/>
      <c r="E502" s="20">
        <v>536545</v>
      </c>
      <c r="F502" s="20"/>
      <c r="G502" s="20">
        <v>73008</v>
      </c>
      <c r="H502" s="20"/>
      <c r="I502" s="20">
        <v>167474</v>
      </c>
      <c r="J502" s="20"/>
      <c r="K502" s="20">
        <v>20327</v>
      </c>
      <c r="L502" s="20"/>
      <c r="M502" s="20">
        <v>228394</v>
      </c>
      <c r="N502" s="20"/>
      <c r="O502" s="24">
        <v>10018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</row>
    <row r="503" spans="1:256" s="7" customFormat="1" ht="13.5" customHeight="1">
      <c r="A503" s="20" t="s">
        <v>299</v>
      </c>
      <c r="B503" s="21" t="s">
        <v>10</v>
      </c>
      <c r="C503" s="20">
        <f t="shared" si="17"/>
        <v>1373977</v>
      </c>
      <c r="D503" s="20"/>
      <c r="E503" s="20">
        <v>888387</v>
      </c>
      <c r="F503" s="20"/>
      <c r="G503" s="20">
        <v>90391</v>
      </c>
      <c r="H503" s="20"/>
      <c r="I503" s="20">
        <v>260924</v>
      </c>
      <c r="J503" s="20"/>
      <c r="K503" s="20">
        <v>26441</v>
      </c>
      <c r="L503" s="20"/>
      <c r="M503" s="20">
        <v>106516</v>
      </c>
      <c r="N503" s="20"/>
      <c r="O503" s="20">
        <v>1318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</row>
    <row r="504" spans="1:256" s="7" customFormat="1" ht="13.5" customHeight="1">
      <c r="A504" s="20" t="s">
        <v>300</v>
      </c>
      <c r="B504" s="21" t="s">
        <v>10</v>
      </c>
      <c r="C504" s="25">
        <f t="shared" si="17"/>
        <v>366416</v>
      </c>
      <c r="D504" s="20"/>
      <c r="E504" s="25">
        <v>225142</v>
      </c>
      <c r="F504" s="20"/>
      <c r="G504" s="25">
        <v>42537</v>
      </c>
      <c r="H504" s="20"/>
      <c r="I504" s="25">
        <v>78526</v>
      </c>
      <c r="J504" s="20"/>
      <c r="K504" s="26">
        <v>1829</v>
      </c>
      <c r="L504" s="20"/>
      <c r="M504" s="26">
        <v>18382</v>
      </c>
      <c r="N504" s="20"/>
      <c r="O504" s="26">
        <v>0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</row>
    <row r="505" spans="1:256" s="7" customFormat="1" ht="13.5" customHeight="1">
      <c r="A505" s="20" t="s">
        <v>141</v>
      </c>
      <c r="B505" s="21" t="s">
        <v>10</v>
      </c>
      <c r="C505" s="25">
        <f t="shared" si="17"/>
        <v>6723325</v>
      </c>
      <c r="D505" s="20"/>
      <c r="E505" s="25">
        <f>SUM(E498:E504)</f>
        <v>4078691</v>
      </c>
      <c r="F505" s="20"/>
      <c r="G505" s="25">
        <f>SUM(G498:G504)</f>
        <v>393796</v>
      </c>
      <c r="H505" s="20"/>
      <c r="I505" s="25">
        <f>SUM(I498:I504)</f>
        <v>1231593</v>
      </c>
      <c r="J505" s="20"/>
      <c r="K505" s="25">
        <f>SUM(K498:K504)</f>
        <v>156944</v>
      </c>
      <c r="L505" s="20"/>
      <c r="M505" s="25">
        <f>SUM(M498:M504)</f>
        <v>835938</v>
      </c>
      <c r="N505" s="20"/>
      <c r="O505" s="25">
        <f>SUM(O498:O504)</f>
        <v>26363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</row>
    <row r="506" spans="1:256" s="7" customFormat="1" ht="13.5" customHeight="1">
      <c r="A506" s="28"/>
      <c r="B506" s="21" t="s">
        <v>10</v>
      </c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</row>
    <row r="507" spans="1:256" s="7" customFormat="1" ht="13.5" customHeight="1">
      <c r="A507" s="20" t="s">
        <v>265</v>
      </c>
      <c r="B507" s="21" t="s">
        <v>10</v>
      </c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</row>
    <row r="508" spans="1:256" s="7" customFormat="1" ht="13.5" customHeight="1">
      <c r="A508" s="20" t="s">
        <v>142</v>
      </c>
      <c r="B508" s="21" t="s">
        <v>10</v>
      </c>
      <c r="C508" s="20">
        <f>SUM(E508:O508)</f>
        <v>5794194</v>
      </c>
      <c r="D508" s="20"/>
      <c r="E508" s="20">
        <v>2122650</v>
      </c>
      <c r="F508" s="20"/>
      <c r="G508" s="20">
        <v>2200028</v>
      </c>
      <c r="H508" s="20"/>
      <c r="I508" s="20">
        <v>1187390</v>
      </c>
      <c r="J508" s="20"/>
      <c r="K508" s="20">
        <v>8132</v>
      </c>
      <c r="L508" s="20"/>
      <c r="M508" s="20">
        <v>275994</v>
      </c>
      <c r="N508" s="20"/>
      <c r="O508" s="20">
        <v>0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</row>
    <row r="509" spans="1:256" s="7" customFormat="1" ht="13.5" customHeight="1">
      <c r="A509" s="20" t="s">
        <v>143</v>
      </c>
      <c r="B509" s="21" t="s">
        <v>10</v>
      </c>
      <c r="C509" s="20">
        <f>SUM(E509:O509)</f>
        <v>1186354</v>
      </c>
      <c r="D509" s="20"/>
      <c r="E509" s="20">
        <v>882116</v>
      </c>
      <c r="F509" s="20"/>
      <c r="G509" s="20">
        <v>28755</v>
      </c>
      <c r="H509" s="20"/>
      <c r="I509" s="20">
        <v>251054</v>
      </c>
      <c r="J509" s="20"/>
      <c r="K509" s="20">
        <v>5677</v>
      </c>
      <c r="L509" s="20"/>
      <c r="M509" s="20">
        <v>14429</v>
      </c>
      <c r="N509" s="20"/>
      <c r="O509" s="20">
        <v>4323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</row>
    <row r="510" spans="1:256" s="7" customFormat="1" ht="13.5" customHeight="1">
      <c r="A510" s="20" t="s">
        <v>144</v>
      </c>
      <c r="B510" s="21" t="s">
        <v>10</v>
      </c>
      <c r="C510" s="25">
        <f>SUM(E510:O510)</f>
        <v>453779</v>
      </c>
      <c r="D510" s="20"/>
      <c r="E510" s="25">
        <v>5681</v>
      </c>
      <c r="F510" s="20"/>
      <c r="G510" s="25">
        <v>0</v>
      </c>
      <c r="H510" s="20"/>
      <c r="I510" s="25">
        <v>1981</v>
      </c>
      <c r="J510" s="20"/>
      <c r="K510" s="25">
        <v>-820</v>
      </c>
      <c r="L510" s="20"/>
      <c r="M510" s="25">
        <v>446937</v>
      </c>
      <c r="N510" s="20"/>
      <c r="O510" s="26">
        <v>0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</row>
    <row r="511" spans="1:256" s="7" customFormat="1" ht="13.5" customHeight="1">
      <c r="A511" s="20" t="s">
        <v>145</v>
      </c>
      <c r="B511" s="21" t="s">
        <v>10</v>
      </c>
      <c r="C511" s="25">
        <f>SUM(E511:O511)</f>
        <v>7434327</v>
      </c>
      <c r="D511" s="20"/>
      <c r="E511" s="25">
        <f>SUM(E508:E510)</f>
        <v>3010447</v>
      </c>
      <c r="F511" s="20"/>
      <c r="G511" s="25">
        <f>SUM(G508:G510)</f>
        <v>2228783</v>
      </c>
      <c r="H511" s="20"/>
      <c r="I511" s="25">
        <f>SUM(I508:I510)</f>
        <v>1440425</v>
      </c>
      <c r="J511" s="20"/>
      <c r="K511" s="25">
        <f>SUM(K508:K510)</f>
        <v>12989</v>
      </c>
      <c r="L511" s="20"/>
      <c r="M511" s="25">
        <f>SUM(M508:M510)</f>
        <v>737360</v>
      </c>
      <c r="N511" s="20"/>
      <c r="O511" s="25">
        <f>SUM(O508:O510)</f>
        <v>4323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</row>
    <row r="512" spans="1:256" s="7" customFormat="1" ht="13.5" customHeight="1">
      <c r="A512" s="20"/>
      <c r="B512" s="21" t="s">
        <v>10</v>
      </c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</row>
    <row r="513" spans="1:256" s="7" customFormat="1" ht="13.5" customHeight="1">
      <c r="A513" s="20" t="s">
        <v>266</v>
      </c>
      <c r="B513" s="21" t="s">
        <v>10</v>
      </c>
      <c r="C513" s="20" t="s">
        <v>10</v>
      </c>
      <c r="D513" s="20"/>
      <c r="E513" s="20" t="s">
        <v>10</v>
      </c>
      <c r="F513" s="20" t="s">
        <v>10</v>
      </c>
      <c r="G513" s="20" t="s">
        <v>10</v>
      </c>
      <c r="H513" s="20" t="s">
        <v>10</v>
      </c>
      <c r="I513" s="20" t="s">
        <v>10</v>
      </c>
      <c r="J513" s="20" t="s">
        <v>10</v>
      </c>
      <c r="K513" s="20" t="s">
        <v>10</v>
      </c>
      <c r="L513" s="20" t="s">
        <v>10</v>
      </c>
      <c r="M513" s="20" t="s">
        <v>10</v>
      </c>
      <c r="N513" s="20" t="s">
        <v>10</v>
      </c>
      <c r="O513" s="20" t="s">
        <v>10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</row>
    <row r="514" spans="1:256" s="7" customFormat="1" ht="13.5" customHeight="1">
      <c r="A514" s="20" t="s">
        <v>146</v>
      </c>
      <c r="B514" s="21" t="s">
        <v>10</v>
      </c>
      <c r="C514" s="20">
        <f aca="true" t="shared" si="18" ref="C514:C530">SUM(E514:O514)</f>
        <v>437662</v>
      </c>
      <c r="D514" s="20"/>
      <c r="E514" s="20">
        <v>194308</v>
      </c>
      <c r="F514" s="20"/>
      <c r="G514" s="20">
        <v>177927</v>
      </c>
      <c r="H514" s="20"/>
      <c r="I514" s="20">
        <v>65427</v>
      </c>
      <c r="J514" s="20"/>
      <c r="K514" s="24">
        <v>0</v>
      </c>
      <c r="L514" s="20"/>
      <c r="M514" s="24">
        <v>0</v>
      </c>
      <c r="N514" s="20"/>
      <c r="O514" s="24">
        <v>0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</row>
    <row r="515" spans="1:256" s="7" customFormat="1" ht="13.5" customHeight="1">
      <c r="A515" s="20" t="s">
        <v>147</v>
      </c>
      <c r="B515" s="21" t="s">
        <v>10</v>
      </c>
      <c r="C515" s="20">
        <f t="shared" si="18"/>
        <v>18681</v>
      </c>
      <c r="D515" s="20"/>
      <c r="E515" s="20">
        <v>14000</v>
      </c>
      <c r="F515" s="20"/>
      <c r="G515" s="24">
        <v>0</v>
      </c>
      <c r="H515" s="20"/>
      <c r="I515" s="24">
        <v>0</v>
      </c>
      <c r="J515" s="20"/>
      <c r="K515" s="24">
        <v>321</v>
      </c>
      <c r="L515" s="20"/>
      <c r="M515" s="20">
        <v>4360</v>
      </c>
      <c r="N515" s="20"/>
      <c r="O515" s="24">
        <v>0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</row>
    <row r="516" spans="1:256" s="7" customFormat="1" ht="13.5" customHeight="1">
      <c r="A516" s="20" t="s">
        <v>228</v>
      </c>
      <c r="B516" s="21" t="s">
        <v>10</v>
      </c>
      <c r="C516" s="20">
        <f>SUM(E516:O516)</f>
        <v>872645</v>
      </c>
      <c r="D516" s="20"/>
      <c r="E516" s="20">
        <v>540697</v>
      </c>
      <c r="F516" s="20"/>
      <c r="G516" s="20">
        <v>8474</v>
      </c>
      <c r="H516" s="20"/>
      <c r="I516" s="20">
        <v>148767</v>
      </c>
      <c r="J516" s="20"/>
      <c r="K516" s="24">
        <v>882</v>
      </c>
      <c r="L516" s="20"/>
      <c r="M516" s="20">
        <v>158447</v>
      </c>
      <c r="N516" s="20"/>
      <c r="O516" s="20">
        <v>15378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</row>
    <row r="517" spans="1:256" s="7" customFormat="1" ht="13.5" customHeight="1">
      <c r="A517" s="20" t="s">
        <v>151</v>
      </c>
      <c r="B517" s="21" t="s">
        <v>10</v>
      </c>
      <c r="C517" s="20">
        <f>SUM(E517:O517)</f>
        <v>2232264</v>
      </c>
      <c r="D517" s="20"/>
      <c r="E517" s="20">
        <v>1124203</v>
      </c>
      <c r="F517" s="20"/>
      <c r="G517" s="20">
        <v>532941</v>
      </c>
      <c r="H517" s="20"/>
      <c r="I517" s="20">
        <v>463320</v>
      </c>
      <c r="J517" s="20"/>
      <c r="K517" s="24">
        <v>10880</v>
      </c>
      <c r="L517" s="20"/>
      <c r="M517" s="20">
        <v>100920</v>
      </c>
      <c r="N517" s="20"/>
      <c r="O517" s="20">
        <v>0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</row>
    <row r="518" spans="1:256" s="7" customFormat="1" ht="13.5" customHeight="1">
      <c r="A518" s="20" t="s">
        <v>313</v>
      </c>
      <c r="B518" s="21"/>
      <c r="C518" s="20">
        <f>SUM(E518:O518)</f>
        <v>5877453</v>
      </c>
      <c r="D518" s="20"/>
      <c r="E518" s="24">
        <v>4013831</v>
      </c>
      <c r="F518" s="20"/>
      <c r="G518" s="20">
        <v>138693</v>
      </c>
      <c r="H518" s="20"/>
      <c r="I518" s="20">
        <v>1172713</v>
      </c>
      <c r="J518" s="20"/>
      <c r="K518" s="24">
        <v>107992</v>
      </c>
      <c r="L518" s="20"/>
      <c r="M518" s="20">
        <v>394227</v>
      </c>
      <c r="N518" s="20"/>
      <c r="O518" s="20">
        <v>49997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</row>
    <row r="519" spans="1:256" s="7" customFormat="1" ht="13.5" customHeight="1">
      <c r="A519" s="20" t="s">
        <v>148</v>
      </c>
      <c r="B519" s="21" t="s">
        <v>10</v>
      </c>
      <c r="C519" s="20">
        <f t="shared" si="18"/>
        <v>476872</v>
      </c>
      <c r="D519" s="20"/>
      <c r="E519" s="24">
        <v>0</v>
      </c>
      <c r="F519" s="20"/>
      <c r="G519" s="24">
        <v>0</v>
      </c>
      <c r="H519" s="20"/>
      <c r="I519" s="24">
        <v>0</v>
      </c>
      <c r="J519" s="20"/>
      <c r="K519" s="24">
        <v>0</v>
      </c>
      <c r="L519" s="20"/>
      <c r="M519" s="20">
        <v>476872</v>
      </c>
      <c r="N519" s="20"/>
      <c r="O519" s="24">
        <v>0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</row>
    <row r="520" spans="1:256" s="7" customFormat="1" ht="13.5" customHeight="1">
      <c r="A520" s="20" t="s">
        <v>149</v>
      </c>
      <c r="B520" s="21" t="s">
        <v>10</v>
      </c>
      <c r="C520" s="20">
        <f t="shared" si="18"/>
        <v>170325</v>
      </c>
      <c r="D520" s="20"/>
      <c r="E520" s="24">
        <v>0</v>
      </c>
      <c r="F520" s="20"/>
      <c r="G520" s="24">
        <v>0</v>
      </c>
      <c r="H520" s="20"/>
      <c r="I520" s="24">
        <v>0</v>
      </c>
      <c r="J520" s="20"/>
      <c r="K520" s="24">
        <v>1481</v>
      </c>
      <c r="L520" s="20"/>
      <c r="M520" s="20">
        <v>168844</v>
      </c>
      <c r="N520" s="20"/>
      <c r="O520" s="24">
        <v>0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</row>
    <row r="521" spans="1:256" s="7" customFormat="1" ht="13.5" customHeight="1">
      <c r="A521" s="20" t="s">
        <v>150</v>
      </c>
      <c r="B521" s="21" t="s">
        <v>10</v>
      </c>
      <c r="C521" s="20">
        <f t="shared" si="18"/>
        <v>224027</v>
      </c>
      <c r="D521" s="20"/>
      <c r="E521" s="20">
        <v>0</v>
      </c>
      <c r="F521" s="20"/>
      <c r="G521" s="24">
        <v>0</v>
      </c>
      <c r="H521" s="20"/>
      <c r="I521" s="24">
        <v>0</v>
      </c>
      <c r="J521" s="20"/>
      <c r="K521" s="24">
        <v>0</v>
      </c>
      <c r="L521" s="20"/>
      <c r="M521" s="20">
        <v>224027</v>
      </c>
      <c r="N521" s="20"/>
      <c r="O521" s="24">
        <v>0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</row>
    <row r="522" spans="1:256" s="7" customFormat="1" ht="13.5" customHeight="1">
      <c r="A522" s="20" t="s">
        <v>152</v>
      </c>
      <c r="B522" s="21" t="s">
        <v>10</v>
      </c>
      <c r="C522" s="20">
        <f t="shared" si="18"/>
        <v>2155811</v>
      </c>
      <c r="D522" s="20"/>
      <c r="E522" s="24">
        <v>1284691</v>
      </c>
      <c r="F522" s="20"/>
      <c r="G522" s="20">
        <v>39606</v>
      </c>
      <c r="H522" s="20"/>
      <c r="I522" s="20">
        <v>362623</v>
      </c>
      <c r="J522" s="20"/>
      <c r="K522" s="20">
        <v>4698</v>
      </c>
      <c r="L522" s="20"/>
      <c r="M522" s="20">
        <v>449794</v>
      </c>
      <c r="N522" s="20"/>
      <c r="O522" s="20">
        <v>14399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</row>
    <row r="523" spans="1:256" s="7" customFormat="1" ht="13.5" customHeight="1">
      <c r="A523" s="20" t="s">
        <v>153</v>
      </c>
      <c r="B523" s="21" t="s">
        <v>10</v>
      </c>
      <c r="C523" s="20">
        <f t="shared" si="18"/>
        <v>50442</v>
      </c>
      <c r="D523" s="20"/>
      <c r="E523" s="20">
        <v>0</v>
      </c>
      <c r="F523" s="20"/>
      <c r="G523" s="20">
        <v>35404</v>
      </c>
      <c r="H523" s="20"/>
      <c r="I523" s="20">
        <v>9620</v>
      </c>
      <c r="J523" s="20"/>
      <c r="K523" s="24">
        <v>0</v>
      </c>
      <c r="L523" s="20"/>
      <c r="M523" s="20">
        <v>5418</v>
      </c>
      <c r="N523" s="20"/>
      <c r="O523" s="24">
        <v>0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</row>
    <row r="524" spans="1:256" s="7" customFormat="1" ht="13.5" customHeight="1">
      <c r="A524" s="20" t="s">
        <v>229</v>
      </c>
      <c r="B524" s="21" t="s">
        <v>10</v>
      </c>
      <c r="C524" s="20">
        <f>SUM(E524:O524)</f>
        <v>-273987</v>
      </c>
      <c r="D524" s="20"/>
      <c r="E524" s="28">
        <v>3299230</v>
      </c>
      <c r="F524" s="20"/>
      <c r="G524" s="24">
        <v>191201</v>
      </c>
      <c r="H524" s="20"/>
      <c r="I524" s="24">
        <v>989474</v>
      </c>
      <c r="J524" s="20"/>
      <c r="K524" s="24">
        <v>122026</v>
      </c>
      <c r="L524" s="20"/>
      <c r="M524" s="20">
        <v>-6143565</v>
      </c>
      <c r="N524" s="20"/>
      <c r="O524" s="24">
        <v>1267647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</row>
    <row r="525" spans="1:256" s="7" customFormat="1" ht="13.5" customHeight="1">
      <c r="A525" s="20" t="s">
        <v>154</v>
      </c>
      <c r="B525" s="21" t="s">
        <v>10</v>
      </c>
      <c r="C525" s="20">
        <f t="shared" si="18"/>
        <v>1741466</v>
      </c>
      <c r="D525" s="20"/>
      <c r="E525" s="26">
        <v>691591</v>
      </c>
      <c r="F525" s="20"/>
      <c r="G525" s="25">
        <v>380531</v>
      </c>
      <c r="H525" s="20"/>
      <c r="I525" s="20">
        <v>176405</v>
      </c>
      <c r="J525" s="20"/>
      <c r="K525" s="24">
        <v>16791</v>
      </c>
      <c r="L525" s="20"/>
      <c r="M525" s="20">
        <v>474239</v>
      </c>
      <c r="N525" s="20"/>
      <c r="O525" s="24">
        <v>1909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</row>
    <row r="526" spans="1:256" s="7" customFormat="1" ht="13.5" customHeight="1">
      <c r="A526" s="20" t="s">
        <v>214</v>
      </c>
      <c r="B526" s="21" t="s">
        <v>10</v>
      </c>
      <c r="C526" s="27">
        <f t="shared" si="18"/>
        <v>13983661</v>
      </c>
      <c r="D526" s="20"/>
      <c r="E526" s="27">
        <f>SUM(E514:E525)</f>
        <v>11162551</v>
      </c>
      <c r="F526" s="20"/>
      <c r="G526" s="27">
        <f>SUM(G514:G525)</f>
        <v>1504777</v>
      </c>
      <c r="H526" s="20"/>
      <c r="I526" s="27">
        <f>SUM(I514:I525)</f>
        <v>3388349</v>
      </c>
      <c r="J526" s="20"/>
      <c r="K526" s="27">
        <f>SUM(K514:K525)</f>
        <v>265071</v>
      </c>
      <c r="L526" s="20"/>
      <c r="M526" s="27">
        <f>SUM(M514:M525)</f>
        <v>-3686417</v>
      </c>
      <c r="N526" s="20"/>
      <c r="O526" s="27">
        <f>SUM(O514:O525)</f>
        <v>1349330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</row>
    <row r="527" spans="1:256" s="7" customFormat="1" ht="13.5" customHeight="1">
      <c r="A527" s="20"/>
      <c r="B527" s="21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</row>
    <row r="528" spans="1:256" s="7" customFormat="1" ht="13.5" customHeight="1">
      <c r="A528" s="20" t="s">
        <v>281</v>
      </c>
      <c r="B528" s="21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</row>
    <row r="529" spans="1:256" s="7" customFormat="1" ht="13.5" customHeight="1">
      <c r="A529" s="28" t="s">
        <v>274</v>
      </c>
      <c r="B529" s="21" t="s">
        <v>10</v>
      </c>
      <c r="C529" s="25">
        <f t="shared" si="18"/>
        <v>1326844</v>
      </c>
      <c r="D529" s="20"/>
      <c r="E529" s="26">
        <v>726947</v>
      </c>
      <c r="F529" s="20"/>
      <c r="G529" s="26">
        <v>19240</v>
      </c>
      <c r="H529" s="20"/>
      <c r="I529" s="26">
        <v>170511</v>
      </c>
      <c r="J529" s="20"/>
      <c r="K529" s="26">
        <v>0</v>
      </c>
      <c r="L529" s="20"/>
      <c r="M529" s="25">
        <v>410146</v>
      </c>
      <c r="N529" s="20"/>
      <c r="O529" s="26">
        <v>0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</row>
    <row r="530" spans="1:256" s="7" customFormat="1" ht="13.5" customHeight="1">
      <c r="A530" s="20" t="s">
        <v>155</v>
      </c>
      <c r="B530" s="21" t="s">
        <v>10</v>
      </c>
      <c r="C530" s="25">
        <f t="shared" si="18"/>
        <v>15310505</v>
      </c>
      <c r="D530" s="20"/>
      <c r="E530" s="25">
        <f>SUM(E526:E529)</f>
        <v>11889498</v>
      </c>
      <c r="F530" s="20"/>
      <c r="G530" s="25">
        <f>SUM(G526:G529)</f>
        <v>1524017</v>
      </c>
      <c r="H530" s="20"/>
      <c r="I530" s="25">
        <f>SUM(I526:I529)</f>
        <v>3558860</v>
      </c>
      <c r="J530" s="20"/>
      <c r="K530" s="25">
        <f>SUM(K526:K529)</f>
        <v>265071</v>
      </c>
      <c r="L530" s="20"/>
      <c r="M530" s="25">
        <f>SUM(M526:M529)</f>
        <v>-3276271</v>
      </c>
      <c r="N530" s="20"/>
      <c r="O530" s="25">
        <f>SUM(O526:O529)</f>
        <v>1349330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</row>
    <row r="531" spans="1:256" s="7" customFormat="1" ht="13.5" customHeight="1">
      <c r="A531" s="20"/>
      <c r="B531" s="21" t="s">
        <v>10</v>
      </c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</row>
    <row r="532" spans="1:256" s="7" customFormat="1" ht="13.5" customHeight="1">
      <c r="A532" s="20" t="s">
        <v>267</v>
      </c>
      <c r="B532" s="21" t="s">
        <v>10</v>
      </c>
      <c r="C532" s="20" t="s">
        <v>10</v>
      </c>
      <c r="D532" s="20"/>
      <c r="E532" s="20" t="s">
        <v>10</v>
      </c>
      <c r="F532" s="20" t="s">
        <v>10</v>
      </c>
      <c r="G532" s="20" t="s">
        <v>10</v>
      </c>
      <c r="H532" s="20" t="s">
        <v>10</v>
      </c>
      <c r="I532" s="20" t="s">
        <v>10</v>
      </c>
      <c r="J532" s="20" t="s">
        <v>10</v>
      </c>
      <c r="K532" s="20" t="s">
        <v>10</v>
      </c>
      <c r="L532" s="20" t="s">
        <v>10</v>
      </c>
      <c r="M532" s="20" t="s">
        <v>10</v>
      </c>
      <c r="N532" s="20" t="s">
        <v>10</v>
      </c>
      <c r="O532" s="20" t="s">
        <v>10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</row>
    <row r="533" spans="1:256" s="7" customFormat="1" ht="13.5" customHeight="1">
      <c r="A533" s="20" t="s">
        <v>156</v>
      </c>
      <c r="B533" s="21" t="s">
        <v>10</v>
      </c>
      <c r="C533" s="20">
        <f aca="true" t="shared" si="19" ref="C533:C538">SUM(E533:O533)</f>
        <v>418000</v>
      </c>
      <c r="D533" s="20"/>
      <c r="E533" s="20">
        <v>0</v>
      </c>
      <c r="F533" s="20"/>
      <c r="G533" s="20">
        <v>0</v>
      </c>
      <c r="H533" s="20"/>
      <c r="I533" s="20">
        <v>0</v>
      </c>
      <c r="J533" s="20"/>
      <c r="K533" s="24">
        <v>0</v>
      </c>
      <c r="L533" s="20"/>
      <c r="M533" s="20">
        <v>418000</v>
      </c>
      <c r="N533" s="20"/>
      <c r="O533" s="24">
        <v>0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</row>
    <row r="534" spans="1:256" s="7" customFormat="1" ht="13.5" customHeight="1">
      <c r="A534" s="20" t="s">
        <v>157</v>
      </c>
      <c r="B534" s="21" t="s">
        <v>10</v>
      </c>
      <c r="C534" s="20">
        <f t="shared" si="19"/>
        <v>1157446</v>
      </c>
      <c r="D534" s="20"/>
      <c r="E534" s="24">
        <v>0</v>
      </c>
      <c r="F534" s="20"/>
      <c r="G534" s="24">
        <v>0</v>
      </c>
      <c r="H534" s="20"/>
      <c r="I534" s="24">
        <v>0</v>
      </c>
      <c r="J534" s="20"/>
      <c r="K534" s="24">
        <v>0</v>
      </c>
      <c r="L534" s="20"/>
      <c r="M534" s="20">
        <v>1157446</v>
      </c>
      <c r="N534" s="20"/>
      <c r="O534" s="24">
        <v>0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</row>
    <row r="535" spans="1:256" s="7" customFormat="1" ht="13.5" customHeight="1">
      <c r="A535" s="20" t="s">
        <v>158</v>
      </c>
      <c r="B535" s="21" t="s">
        <v>10</v>
      </c>
      <c r="C535" s="20">
        <f t="shared" si="19"/>
        <v>172266</v>
      </c>
      <c r="D535" s="20"/>
      <c r="E535" s="20">
        <v>0</v>
      </c>
      <c r="F535" s="20"/>
      <c r="G535" s="20">
        <v>125</v>
      </c>
      <c r="H535" s="20"/>
      <c r="I535" s="24">
        <v>0</v>
      </c>
      <c r="J535" s="20"/>
      <c r="K535" s="24">
        <v>0</v>
      </c>
      <c r="L535" s="20"/>
      <c r="M535" s="20">
        <v>172141</v>
      </c>
      <c r="N535" s="20"/>
      <c r="O535" s="24">
        <v>0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</row>
    <row r="536" spans="1:256" s="7" customFormat="1" ht="13.5" customHeight="1">
      <c r="A536" s="20" t="s">
        <v>159</v>
      </c>
      <c r="B536" s="21" t="s">
        <v>10</v>
      </c>
      <c r="C536" s="20">
        <f t="shared" si="19"/>
        <v>437564</v>
      </c>
      <c r="D536" s="20"/>
      <c r="E536" s="20">
        <v>64540</v>
      </c>
      <c r="F536" s="20"/>
      <c r="G536" s="20">
        <v>266162</v>
      </c>
      <c r="H536" s="20"/>
      <c r="I536" s="20">
        <v>90656</v>
      </c>
      <c r="J536" s="20"/>
      <c r="K536" s="24">
        <v>0</v>
      </c>
      <c r="L536" s="20"/>
      <c r="M536" s="20">
        <v>16206</v>
      </c>
      <c r="N536" s="20"/>
      <c r="O536" s="24">
        <v>0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</row>
    <row r="537" spans="1:256" s="7" customFormat="1" ht="13.5" customHeight="1">
      <c r="A537" s="20" t="s">
        <v>160</v>
      </c>
      <c r="B537" s="21" t="s">
        <v>10</v>
      </c>
      <c r="C537" s="25">
        <f t="shared" si="19"/>
        <v>1248739</v>
      </c>
      <c r="D537" s="20"/>
      <c r="E537" s="25">
        <v>657052</v>
      </c>
      <c r="F537" s="20"/>
      <c r="G537" s="25">
        <v>257880</v>
      </c>
      <c r="H537" s="20"/>
      <c r="I537" s="25">
        <v>284842</v>
      </c>
      <c r="J537" s="20"/>
      <c r="K537" s="25">
        <v>1582</v>
      </c>
      <c r="L537" s="20"/>
      <c r="M537" s="25">
        <v>47383</v>
      </c>
      <c r="N537" s="20"/>
      <c r="O537" s="25">
        <v>0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</row>
    <row r="538" spans="1:256" s="7" customFormat="1" ht="13.5" customHeight="1">
      <c r="A538" s="20" t="s">
        <v>161</v>
      </c>
      <c r="B538" s="21" t="s">
        <v>10</v>
      </c>
      <c r="C538" s="25">
        <f t="shared" si="19"/>
        <v>3434015</v>
      </c>
      <c r="D538" s="20"/>
      <c r="E538" s="25">
        <f>SUM(E533:E537)</f>
        <v>721592</v>
      </c>
      <c r="F538" s="20"/>
      <c r="G538" s="25">
        <f>SUM(G533:G537)</f>
        <v>524167</v>
      </c>
      <c r="H538" s="20"/>
      <c r="I538" s="25">
        <f>SUM(I533:I537)</f>
        <v>375498</v>
      </c>
      <c r="J538" s="20"/>
      <c r="K538" s="25">
        <f>SUM(K533:K537)</f>
        <v>1582</v>
      </c>
      <c r="L538" s="20"/>
      <c r="M538" s="25">
        <f>SUM(M533:M537)</f>
        <v>1811176</v>
      </c>
      <c r="N538" s="20"/>
      <c r="O538" s="25">
        <f>SUM(O533:O537)</f>
        <v>0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</row>
    <row r="539" spans="1:256" s="7" customFormat="1" ht="13.5" customHeight="1">
      <c r="A539" s="20"/>
      <c r="B539" s="21" t="s">
        <v>10</v>
      </c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</row>
    <row r="540" spans="1:256" s="7" customFormat="1" ht="13.5" customHeight="1">
      <c r="A540" s="20" t="s">
        <v>212</v>
      </c>
      <c r="B540" s="21" t="s">
        <v>10</v>
      </c>
      <c r="C540" s="25">
        <f>SUM(E540:O540)</f>
        <v>32902172</v>
      </c>
      <c r="D540" s="20"/>
      <c r="E540" s="25">
        <f>E505+E511+E530+E538</f>
        <v>19700228</v>
      </c>
      <c r="F540" s="20"/>
      <c r="G540" s="25">
        <f>G505+G511+G530+G538</f>
        <v>4670763</v>
      </c>
      <c r="H540" s="20" t="s">
        <v>11</v>
      </c>
      <c r="I540" s="25">
        <f>I505+I511+I530+I538</f>
        <v>6606376</v>
      </c>
      <c r="J540" s="20" t="s">
        <v>11</v>
      </c>
      <c r="K540" s="25">
        <f>K505+K511+K530+K538</f>
        <v>436586</v>
      </c>
      <c r="L540" s="20" t="s">
        <v>11</v>
      </c>
      <c r="M540" s="25">
        <f>M505+M511+M530+M538</f>
        <v>108203</v>
      </c>
      <c r="N540" s="20" t="s">
        <v>11</v>
      </c>
      <c r="O540" s="25">
        <f>O505+O511+O530+O538</f>
        <v>1380016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</row>
    <row r="541" spans="1:256" s="7" customFormat="1" ht="13.5" customHeight="1">
      <c r="A541" s="20"/>
      <c r="B541" s="21" t="s">
        <v>10</v>
      </c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</row>
    <row r="542" spans="1:256" s="7" customFormat="1" ht="13.5" customHeight="1">
      <c r="A542" s="20" t="s">
        <v>215</v>
      </c>
      <c r="B542" s="21" t="s">
        <v>10</v>
      </c>
      <c r="C542" s="20">
        <f>SUM(E542:O542)</f>
        <v>-1866142</v>
      </c>
      <c r="D542" s="20"/>
      <c r="E542" s="20">
        <v>-717047</v>
      </c>
      <c r="F542" s="20"/>
      <c r="G542" s="20">
        <v>-450066</v>
      </c>
      <c r="H542" s="20"/>
      <c r="I542" s="20">
        <v>-151848</v>
      </c>
      <c r="J542" s="20"/>
      <c r="K542" s="24">
        <v>0</v>
      </c>
      <c r="L542" s="20"/>
      <c r="M542" s="20">
        <v>-547181</v>
      </c>
      <c r="N542" s="20"/>
      <c r="O542" s="24">
        <v>0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</row>
    <row r="543" spans="1:256" s="7" customFormat="1" ht="13.5" customHeight="1">
      <c r="A543" s="20" t="s">
        <v>216</v>
      </c>
      <c r="B543" s="21" t="s">
        <v>10</v>
      </c>
      <c r="C543" s="20">
        <f>SUM(E543:O543)</f>
        <v>-519815</v>
      </c>
      <c r="D543" s="20" t="s">
        <v>11</v>
      </c>
      <c r="E543" s="20">
        <v>-161587</v>
      </c>
      <c r="F543" s="20"/>
      <c r="G543" s="20">
        <v>-129995</v>
      </c>
      <c r="H543" s="20"/>
      <c r="I543" s="20">
        <v>-39920</v>
      </c>
      <c r="J543" s="20"/>
      <c r="K543" s="24">
        <v>0</v>
      </c>
      <c r="L543" s="20"/>
      <c r="M543" s="20">
        <v>-188313</v>
      </c>
      <c r="N543" s="20"/>
      <c r="O543" s="24">
        <v>0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</row>
    <row r="544" spans="1:256" s="7" customFormat="1" ht="13.5" customHeight="1">
      <c r="A544" s="20" t="s">
        <v>217</v>
      </c>
      <c r="B544" s="21" t="s">
        <v>10</v>
      </c>
      <c r="C544" s="20">
        <f>SUM(E544:O544)</f>
        <v>-822634</v>
      </c>
      <c r="D544" s="20"/>
      <c r="E544" s="20">
        <v>-321356</v>
      </c>
      <c r="F544" s="20"/>
      <c r="G544" s="20">
        <v>-208216</v>
      </c>
      <c r="H544" s="20"/>
      <c r="I544" s="20">
        <v>-73120</v>
      </c>
      <c r="J544" s="20"/>
      <c r="K544" s="24">
        <v>0</v>
      </c>
      <c r="L544" s="20"/>
      <c r="M544" s="20">
        <v>-219942</v>
      </c>
      <c r="N544" s="20"/>
      <c r="O544" s="24">
        <v>0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</row>
    <row r="545" spans="1:256" s="7" customFormat="1" ht="13.5" customHeight="1">
      <c r="A545" s="20" t="s">
        <v>301</v>
      </c>
      <c r="B545" s="21" t="s">
        <v>10</v>
      </c>
      <c r="C545" s="20">
        <f>SUM(E545:O545)</f>
        <v>-1405359</v>
      </c>
      <c r="D545" s="20"/>
      <c r="E545" s="20">
        <v>-571546</v>
      </c>
      <c r="F545" s="20"/>
      <c r="G545" s="20">
        <v>-353190</v>
      </c>
      <c r="H545" s="20"/>
      <c r="I545" s="20">
        <v>-128332</v>
      </c>
      <c r="J545" s="20"/>
      <c r="K545" s="24">
        <v>0</v>
      </c>
      <c r="L545" s="20"/>
      <c r="M545" s="20">
        <v>-352291</v>
      </c>
      <c r="N545" s="20"/>
      <c r="O545" s="24">
        <v>0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</row>
    <row r="546" spans="1:256" s="7" customFormat="1" ht="13.5" customHeight="1">
      <c r="A546" s="20" t="s">
        <v>237</v>
      </c>
      <c r="B546" s="21" t="s">
        <v>10</v>
      </c>
      <c r="C546" s="25">
        <f>SUM(E546:O546)</f>
        <v>-4075385</v>
      </c>
      <c r="D546" s="20"/>
      <c r="E546" s="25">
        <v>-2095971</v>
      </c>
      <c r="F546" s="20"/>
      <c r="G546" s="25">
        <v>-336627</v>
      </c>
      <c r="H546" s="20"/>
      <c r="I546" s="25">
        <v>-1021291</v>
      </c>
      <c r="J546" s="20"/>
      <c r="K546" s="26">
        <v>0</v>
      </c>
      <c r="L546" s="20"/>
      <c r="M546" s="25">
        <v>-621496</v>
      </c>
      <c r="N546" s="20"/>
      <c r="O546" s="26">
        <v>0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</row>
    <row r="547" spans="1:256" s="7" customFormat="1" ht="13.5" customHeight="1">
      <c r="A547" s="20"/>
      <c r="B547" s="21" t="s">
        <v>10</v>
      </c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</row>
    <row r="548" spans="1:256" s="7" customFormat="1" ht="13.5" customHeight="1">
      <c r="A548" s="20" t="s">
        <v>213</v>
      </c>
      <c r="B548" s="21" t="s">
        <v>10</v>
      </c>
      <c r="C548" s="25">
        <f>SUM(E548:O548)</f>
        <v>24212837</v>
      </c>
      <c r="D548" s="20"/>
      <c r="E548" s="25">
        <f>E540+E542+E543+E544+E545+E546</f>
        <v>15832721</v>
      </c>
      <c r="F548" s="20"/>
      <c r="G548" s="25">
        <f>G540+G542+G543+G544+G545+G546</f>
        <v>3192669</v>
      </c>
      <c r="H548" s="20"/>
      <c r="I548" s="25">
        <f>I540+I542+I543+I544+I545+I546</f>
        <v>5191865</v>
      </c>
      <c r="J548" s="20"/>
      <c r="K548" s="25">
        <f>K540+K542+K543+K544+K545+K546</f>
        <v>436586</v>
      </c>
      <c r="L548" s="20"/>
      <c r="M548" s="25">
        <f>M540+M542+M543+M544+M545+M546</f>
        <v>-1821020</v>
      </c>
      <c r="N548" s="20"/>
      <c r="O548" s="25">
        <f>O540+O542+O543+O544+O545+O546</f>
        <v>1380016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</row>
    <row r="549" spans="1:256" s="7" customFormat="1" ht="13.5" customHeight="1">
      <c r="A549" s="20"/>
      <c r="B549" s="21" t="s">
        <v>10</v>
      </c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</row>
    <row r="550" spans="1:256" s="7" customFormat="1" ht="13.5" customHeight="1">
      <c r="A550" s="20" t="s">
        <v>238</v>
      </c>
      <c r="B550" s="21" t="s">
        <v>10</v>
      </c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</row>
    <row r="551" spans="1:256" s="7" customFormat="1" ht="13.5" customHeight="1">
      <c r="A551" s="20" t="s">
        <v>268</v>
      </c>
      <c r="B551" s="21" t="s">
        <v>10</v>
      </c>
      <c r="C551" s="20"/>
      <c r="D551" s="20"/>
      <c r="E551" s="20" t="s">
        <v>10</v>
      </c>
      <c r="F551" s="20" t="s">
        <v>10</v>
      </c>
      <c r="G551" s="20" t="s">
        <v>10</v>
      </c>
      <c r="H551" s="20" t="s">
        <v>10</v>
      </c>
      <c r="I551" s="20" t="s">
        <v>10</v>
      </c>
      <c r="J551" s="20" t="s">
        <v>10</v>
      </c>
      <c r="K551" s="20" t="s">
        <v>10</v>
      </c>
      <c r="L551" s="20" t="s">
        <v>10</v>
      </c>
      <c r="M551" s="20" t="s">
        <v>10</v>
      </c>
      <c r="N551" s="20" t="s">
        <v>10</v>
      </c>
      <c r="O551" s="20" t="s">
        <v>10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</row>
    <row r="552" spans="1:256" s="7" customFormat="1" ht="13.5" customHeight="1">
      <c r="A552" s="20" t="s">
        <v>162</v>
      </c>
      <c r="B552" s="21" t="s">
        <v>10</v>
      </c>
      <c r="C552" s="20">
        <f aca="true" t="shared" si="20" ref="C552:C568">SUM(E552:O552)</f>
        <v>2042268</v>
      </c>
      <c r="D552" s="20"/>
      <c r="E552" s="20">
        <v>1318260</v>
      </c>
      <c r="F552" s="20"/>
      <c r="G552" s="20">
        <v>280271</v>
      </c>
      <c r="H552" s="20"/>
      <c r="I552" s="20">
        <v>418897</v>
      </c>
      <c r="J552" s="20"/>
      <c r="K552" s="20">
        <v>6707</v>
      </c>
      <c r="L552" s="20"/>
      <c r="M552" s="20">
        <v>13680</v>
      </c>
      <c r="N552" s="20"/>
      <c r="O552" s="20">
        <v>4453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</row>
    <row r="553" spans="1:256" s="7" customFormat="1" ht="13.5" customHeight="1">
      <c r="A553" s="20" t="s">
        <v>163</v>
      </c>
      <c r="B553" s="21" t="s">
        <v>10</v>
      </c>
      <c r="C553" s="20">
        <f t="shared" si="20"/>
        <v>1517868</v>
      </c>
      <c r="D553" s="20"/>
      <c r="E553" s="20">
        <v>1314274</v>
      </c>
      <c r="F553" s="20"/>
      <c r="G553" s="20">
        <v>62241</v>
      </c>
      <c r="H553" s="20"/>
      <c r="I553" s="20">
        <v>374448</v>
      </c>
      <c r="J553" s="20"/>
      <c r="K553" s="24">
        <v>27</v>
      </c>
      <c r="L553" s="20"/>
      <c r="M553" s="20">
        <v>-233122</v>
      </c>
      <c r="N553" s="20"/>
      <c r="O553" s="20">
        <v>0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</row>
    <row r="554" spans="1:256" s="7" customFormat="1" ht="13.5" customHeight="1">
      <c r="A554" s="20" t="s">
        <v>164</v>
      </c>
      <c r="B554" s="21" t="s">
        <v>10</v>
      </c>
      <c r="C554" s="20">
        <f t="shared" si="20"/>
        <v>1024021</v>
      </c>
      <c r="D554" s="20"/>
      <c r="E554" s="24">
        <v>0</v>
      </c>
      <c r="F554" s="20"/>
      <c r="G554" s="20">
        <v>713619</v>
      </c>
      <c r="H554" s="20"/>
      <c r="I554" s="20">
        <v>204073</v>
      </c>
      <c r="J554" s="20"/>
      <c r="K554" s="24">
        <v>0</v>
      </c>
      <c r="L554" s="20"/>
      <c r="M554" s="20">
        <v>106329</v>
      </c>
      <c r="N554" s="20"/>
      <c r="O554" s="24">
        <v>0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</row>
    <row r="555" spans="1:256" s="7" customFormat="1" ht="13.5" customHeight="1">
      <c r="A555" s="20" t="s">
        <v>165</v>
      </c>
      <c r="B555" s="21" t="s">
        <v>10</v>
      </c>
      <c r="C555" s="20">
        <f t="shared" si="20"/>
        <v>7294</v>
      </c>
      <c r="D555" s="20"/>
      <c r="E555" s="24">
        <v>0</v>
      </c>
      <c r="F555" s="20"/>
      <c r="G555" s="24">
        <v>0</v>
      </c>
      <c r="H555" s="20"/>
      <c r="I555" s="24">
        <v>0</v>
      </c>
      <c r="J555" s="20"/>
      <c r="K555" s="24">
        <v>0</v>
      </c>
      <c r="L555" s="20"/>
      <c r="M555" s="20">
        <v>7294</v>
      </c>
      <c r="N555" s="20"/>
      <c r="O555" s="24">
        <v>0</v>
      </c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</row>
    <row r="556" spans="1:256" s="7" customFormat="1" ht="13.5" customHeight="1">
      <c r="A556" s="20" t="s">
        <v>166</v>
      </c>
      <c r="B556" s="21" t="s">
        <v>10</v>
      </c>
      <c r="C556" s="20">
        <f t="shared" si="20"/>
        <v>5540745</v>
      </c>
      <c r="D556" s="20"/>
      <c r="E556" s="24">
        <v>168843</v>
      </c>
      <c r="F556" s="20"/>
      <c r="G556" s="24">
        <v>4626873</v>
      </c>
      <c r="H556" s="20"/>
      <c r="I556" s="24">
        <v>1351022</v>
      </c>
      <c r="J556" s="20"/>
      <c r="K556" s="24">
        <v>31771</v>
      </c>
      <c r="L556" s="20"/>
      <c r="M556" s="20">
        <v>-699591</v>
      </c>
      <c r="N556" s="20"/>
      <c r="O556" s="24">
        <v>61827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</row>
    <row r="557" spans="1:256" s="7" customFormat="1" ht="13.5" customHeight="1">
      <c r="A557" s="20" t="s">
        <v>167</v>
      </c>
      <c r="B557" s="21" t="s">
        <v>10</v>
      </c>
      <c r="C557" s="20">
        <f t="shared" si="20"/>
        <v>503833</v>
      </c>
      <c r="D557" s="20"/>
      <c r="E557" s="24">
        <v>325380</v>
      </c>
      <c r="F557" s="20"/>
      <c r="G557" s="24">
        <v>61382</v>
      </c>
      <c r="H557" s="20"/>
      <c r="I557" s="24">
        <v>106924</v>
      </c>
      <c r="J557" s="20"/>
      <c r="K557" s="24">
        <v>6685</v>
      </c>
      <c r="L557" s="20"/>
      <c r="M557" s="20">
        <v>875</v>
      </c>
      <c r="N557" s="20"/>
      <c r="O557" s="24">
        <v>2587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</row>
    <row r="558" spans="1:256" s="7" customFormat="1" ht="13.5" customHeight="1">
      <c r="A558" s="20" t="s">
        <v>168</v>
      </c>
      <c r="B558" s="21" t="s">
        <v>10</v>
      </c>
      <c r="C558" s="20">
        <f t="shared" si="20"/>
        <v>5199951</v>
      </c>
      <c r="D558" s="20"/>
      <c r="E558" s="24">
        <v>0</v>
      </c>
      <c r="F558" s="20"/>
      <c r="G558" s="24">
        <v>0</v>
      </c>
      <c r="H558" s="20"/>
      <c r="I558" s="24">
        <v>0</v>
      </c>
      <c r="J558" s="20"/>
      <c r="K558" s="24">
        <v>0</v>
      </c>
      <c r="L558" s="20"/>
      <c r="M558" s="20">
        <v>5197591</v>
      </c>
      <c r="N558" s="20"/>
      <c r="O558" s="24">
        <v>2360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</row>
    <row r="559" spans="1:256" s="7" customFormat="1" ht="13.5" customHeight="1">
      <c r="A559" s="20" t="s">
        <v>169</v>
      </c>
      <c r="B559" s="21" t="s">
        <v>10</v>
      </c>
      <c r="C559" s="20">
        <f t="shared" si="20"/>
        <v>255775</v>
      </c>
      <c r="D559" s="20"/>
      <c r="E559" s="24">
        <v>0</v>
      </c>
      <c r="F559" s="20"/>
      <c r="G559" s="24">
        <v>0</v>
      </c>
      <c r="H559" s="20"/>
      <c r="I559" s="24">
        <v>0</v>
      </c>
      <c r="J559" s="20"/>
      <c r="K559" s="24">
        <v>0</v>
      </c>
      <c r="L559" s="20"/>
      <c r="M559" s="20">
        <v>255775</v>
      </c>
      <c r="N559" s="20"/>
      <c r="O559" s="24">
        <v>0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</row>
    <row r="560" spans="1:256" s="7" customFormat="1" ht="13.5" customHeight="1">
      <c r="A560" s="20" t="s">
        <v>170</v>
      </c>
      <c r="B560" s="21" t="s">
        <v>10</v>
      </c>
      <c r="C560" s="20">
        <f t="shared" si="20"/>
        <v>401876</v>
      </c>
      <c r="D560" s="20"/>
      <c r="E560" s="24">
        <v>100400</v>
      </c>
      <c r="F560" s="20"/>
      <c r="G560" s="24">
        <v>227816</v>
      </c>
      <c r="H560" s="20"/>
      <c r="I560" s="24">
        <v>89917</v>
      </c>
      <c r="J560" s="20"/>
      <c r="K560" s="24">
        <v>1932</v>
      </c>
      <c r="L560" s="20"/>
      <c r="M560" s="20">
        <v>-18189</v>
      </c>
      <c r="N560" s="20"/>
      <c r="O560" s="24">
        <v>0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</row>
    <row r="561" spans="1:256" s="7" customFormat="1" ht="13.5" customHeight="1">
      <c r="A561" s="20" t="s">
        <v>171</v>
      </c>
      <c r="B561" s="21" t="s">
        <v>10</v>
      </c>
      <c r="C561" s="20">
        <f t="shared" si="20"/>
        <v>3548626</v>
      </c>
      <c r="D561" s="20"/>
      <c r="E561" s="20">
        <v>338183</v>
      </c>
      <c r="F561" s="20"/>
      <c r="G561" s="20">
        <v>2709185</v>
      </c>
      <c r="H561" s="20"/>
      <c r="I561" s="20">
        <v>833759</v>
      </c>
      <c r="J561" s="20"/>
      <c r="K561" s="20">
        <v>0</v>
      </c>
      <c r="L561" s="20"/>
      <c r="M561" s="20">
        <v>-332501</v>
      </c>
      <c r="N561" s="20"/>
      <c r="O561" s="20">
        <v>0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</row>
    <row r="562" spans="1:256" s="7" customFormat="1" ht="13.5" customHeight="1">
      <c r="A562" s="20" t="s">
        <v>272</v>
      </c>
      <c r="B562" s="21" t="s">
        <v>10</v>
      </c>
      <c r="C562" s="20">
        <f t="shared" si="20"/>
        <v>9994900</v>
      </c>
      <c r="D562" s="20"/>
      <c r="E562" s="20">
        <v>195500</v>
      </c>
      <c r="F562" s="20"/>
      <c r="G562" s="20">
        <v>1362732</v>
      </c>
      <c r="H562" s="20"/>
      <c r="I562" s="24">
        <v>442879</v>
      </c>
      <c r="J562" s="20"/>
      <c r="K562" s="24">
        <v>0</v>
      </c>
      <c r="L562" s="20"/>
      <c r="M562" s="20">
        <f>7993796-7</f>
        <v>7993789</v>
      </c>
      <c r="N562" s="20"/>
      <c r="O562" s="24">
        <v>0</v>
      </c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</row>
    <row r="563" spans="1:256" s="7" customFormat="1" ht="13.5" customHeight="1">
      <c r="A563" s="20" t="s">
        <v>172</v>
      </c>
      <c r="B563" s="21" t="s">
        <v>10</v>
      </c>
      <c r="C563" s="20">
        <f t="shared" si="20"/>
        <v>7280658</v>
      </c>
      <c r="D563" s="20"/>
      <c r="E563" s="20">
        <v>296337</v>
      </c>
      <c r="F563" s="20"/>
      <c r="G563" s="20">
        <v>5688253</v>
      </c>
      <c r="H563" s="20"/>
      <c r="I563" s="24">
        <v>1693371</v>
      </c>
      <c r="J563" s="20"/>
      <c r="K563" s="24">
        <v>1878</v>
      </c>
      <c r="L563" s="20"/>
      <c r="M563" s="20">
        <v>-400700</v>
      </c>
      <c r="N563" s="20"/>
      <c r="O563" s="20">
        <v>1519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</row>
    <row r="564" spans="1:256" s="7" customFormat="1" ht="13.5" customHeight="1">
      <c r="A564" s="20" t="s">
        <v>173</v>
      </c>
      <c r="B564" s="21" t="s">
        <v>10</v>
      </c>
      <c r="C564" s="20">
        <f t="shared" si="20"/>
        <v>8484089</v>
      </c>
      <c r="D564" s="20"/>
      <c r="E564" s="20">
        <v>733977</v>
      </c>
      <c r="F564" s="20"/>
      <c r="G564" s="20">
        <v>5947912</v>
      </c>
      <c r="H564" s="20"/>
      <c r="I564" s="20">
        <v>1889632</v>
      </c>
      <c r="J564" s="20"/>
      <c r="K564" s="24">
        <v>303</v>
      </c>
      <c r="L564" s="20"/>
      <c r="M564" s="20">
        <v>-131853</v>
      </c>
      <c r="N564" s="20"/>
      <c r="O564" s="20">
        <v>44118</v>
      </c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</row>
    <row r="565" spans="1:256" s="7" customFormat="1" ht="13.5" customHeight="1">
      <c r="A565" s="20" t="s">
        <v>174</v>
      </c>
      <c r="B565" s="21" t="s">
        <v>10</v>
      </c>
      <c r="C565" s="20">
        <f t="shared" si="20"/>
        <v>882814</v>
      </c>
      <c r="D565" s="20"/>
      <c r="E565" s="24">
        <v>0</v>
      </c>
      <c r="F565" s="20"/>
      <c r="G565" s="20">
        <v>638744</v>
      </c>
      <c r="H565" s="20"/>
      <c r="I565" s="20">
        <v>185152</v>
      </c>
      <c r="J565" s="20"/>
      <c r="K565" s="24">
        <v>0</v>
      </c>
      <c r="L565" s="20"/>
      <c r="M565" s="20">
        <v>52018</v>
      </c>
      <c r="N565" s="20"/>
      <c r="O565" s="20">
        <v>6900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</row>
    <row r="566" spans="1:256" s="7" customFormat="1" ht="13.5" customHeight="1">
      <c r="A566" s="20" t="s">
        <v>175</v>
      </c>
      <c r="B566" s="21" t="s">
        <v>10</v>
      </c>
      <c r="C566" s="20">
        <f t="shared" si="20"/>
        <v>155219</v>
      </c>
      <c r="D566" s="20"/>
      <c r="E566" s="24">
        <v>0</v>
      </c>
      <c r="F566" s="20"/>
      <c r="G566" s="24">
        <v>0</v>
      </c>
      <c r="H566" s="20"/>
      <c r="I566" s="24">
        <v>0</v>
      </c>
      <c r="J566" s="20"/>
      <c r="K566" s="24">
        <v>1029</v>
      </c>
      <c r="L566" s="20"/>
      <c r="M566" s="20">
        <v>154190</v>
      </c>
      <c r="N566" s="20"/>
      <c r="O566" s="24">
        <v>0</v>
      </c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</row>
    <row r="567" spans="1:256" s="7" customFormat="1" ht="13.5" customHeight="1">
      <c r="A567" s="20" t="s">
        <v>176</v>
      </c>
      <c r="B567" s="21" t="s">
        <v>10</v>
      </c>
      <c r="C567" s="20">
        <f t="shared" si="20"/>
        <v>26964</v>
      </c>
      <c r="D567" s="20"/>
      <c r="E567" s="24">
        <v>0</v>
      </c>
      <c r="F567" s="20"/>
      <c r="G567" s="24">
        <v>0</v>
      </c>
      <c r="H567" s="20"/>
      <c r="I567" s="24">
        <v>0</v>
      </c>
      <c r="J567" s="20"/>
      <c r="K567" s="24">
        <v>0</v>
      </c>
      <c r="L567" s="20"/>
      <c r="M567" s="20">
        <v>26964</v>
      </c>
      <c r="N567" s="20"/>
      <c r="O567" s="24">
        <v>0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</row>
    <row r="568" spans="1:256" s="7" customFormat="1" ht="13.5" customHeight="1">
      <c r="A568" s="20" t="s">
        <v>177</v>
      </c>
      <c r="B568" s="21" t="s">
        <v>10</v>
      </c>
      <c r="C568" s="25">
        <f t="shared" si="20"/>
        <v>229584</v>
      </c>
      <c r="D568" s="20"/>
      <c r="E568" s="26">
        <v>0</v>
      </c>
      <c r="F568" s="20"/>
      <c r="G568" s="25">
        <v>155588</v>
      </c>
      <c r="H568" s="20"/>
      <c r="I568" s="25">
        <v>42809</v>
      </c>
      <c r="J568" s="20"/>
      <c r="K568" s="26">
        <v>0</v>
      </c>
      <c r="L568" s="20"/>
      <c r="M568" s="25">
        <v>29679</v>
      </c>
      <c r="N568" s="20"/>
      <c r="O568" s="26">
        <v>1508</v>
      </c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</row>
    <row r="569" spans="1:256" s="7" customFormat="1" ht="13.5" customHeight="1">
      <c r="A569" s="20" t="s">
        <v>178</v>
      </c>
      <c r="B569" s="21" t="s">
        <v>10</v>
      </c>
      <c r="C569" s="25">
        <f>SUM(E569:O569)</f>
        <v>47096485</v>
      </c>
      <c r="D569" s="20"/>
      <c r="E569" s="25">
        <f>SUM(E552:E568)</f>
        <v>4791154</v>
      </c>
      <c r="F569" s="20"/>
      <c r="G569" s="25">
        <f>SUM(G552:G568)</f>
        <v>22474616</v>
      </c>
      <c r="H569" s="20"/>
      <c r="I569" s="25">
        <f>SUM(I552:I568)</f>
        <v>7632883</v>
      </c>
      <c r="J569" s="20"/>
      <c r="K569" s="25">
        <f>SUM(K552:K568)</f>
        <v>50332</v>
      </c>
      <c r="L569" s="20"/>
      <c r="M569" s="25">
        <f>SUM(M552:M568)</f>
        <v>12022228</v>
      </c>
      <c r="N569" s="20"/>
      <c r="O569" s="25">
        <f>SUM(O552:O568)</f>
        <v>125272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</row>
    <row r="570" spans="1:256" s="7" customFormat="1" ht="13.5" customHeight="1">
      <c r="A570" s="20"/>
      <c r="B570" s="21" t="s">
        <v>10</v>
      </c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</row>
    <row r="571" spans="1:256" s="7" customFormat="1" ht="13.5" customHeight="1">
      <c r="A571" s="20" t="s">
        <v>269</v>
      </c>
      <c r="B571" s="21" t="s">
        <v>10</v>
      </c>
      <c r="C571" s="20" t="s">
        <v>10</v>
      </c>
      <c r="D571" s="20"/>
      <c r="E571" s="20" t="s">
        <v>10</v>
      </c>
      <c r="F571" s="20" t="s">
        <v>10</v>
      </c>
      <c r="G571" s="20" t="s">
        <v>10</v>
      </c>
      <c r="H571" s="20" t="s">
        <v>10</v>
      </c>
      <c r="I571" s="20" t="s">
        <v>10</v>
      </c>
      <c r="J571" s="20" t="s">
        <v>10</v>
      </c>
      <c r="K571" s="20" t="s">
        <v>10</v>
      </c>
      <c r="L571" s="20" t="s">
        <v>10</v>
      </c>
      <c r="M571" s="20" t="s">
        <v>10</v>
      </c>
      <c r="N571" s="20" t="s">
        <v>10</v>
      </c>
      <c r="O571" s="20" t="s">
        <v>10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</row>
    <row r="572" spans="1:256" s="7" customFormat="1" ht="13.5" customHeight="1">
      <c r="A572" s="20" t="s">
        <v>273</v>
      </c>
      <c r="B572" s="21" t="s">
        <v>10</v>
      </c>
      <c r="C572" s="20">
        <f aca="true" t="shared" si="21" ref="C572:C577">SUM(E572:O572)</f>
        <v>1699173</v>
      </c>
      <c r="D572" s="20"/>
      <c r="E572" s="24">
        <v>0</v>
      </c>
      <c r="F572" s="20"/>
      <c r="G572" s="24">
        <v>0</v>
      </c>
      <c r="H572" s="20"/>
      <c r="I572" s="24">
        <v>0</v>
      </c>
      <c r="J572" s="20"/>
      <c r="K572" s="24">
        <v>0</v>
      </c>
      <c r="L572" s="20"/>
      <c r="M572" s="20">
        <v>1699173</v>
      </c>
      <c r="N572" s="20"/>
      <c r="O572" s="24">
        <v>0</v>
      </c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</row>
    <row r="573" spans="1:256" s="7" customFormat="1" ht="13.5" customHeight="1">
      <c r="A573" s="20" t="s">
        <v>179</v>
      </c>
      <c r="B573" s="21" t="s">
        <v>10</v>
      </c>
      <c r="C573" s="20">
        <f t="shared" si="21"/>
        <v>350831</v>
      </c>
      <c r="D573" s="20"/>
      <c r="E573" s="24">
        <v>11529</v>
      </c>
      <c r="F573" s="20"/>
      <c r="G573" s="24">
        <v>7918</v>
      </c>
      <c r="H573" s="20"/>
      <c r="I573" s="24">
        <v>5865</v>
      </c>
      <c r="J573" s="20"/>
      <c r="K573" s="24">
        <v>0</v>
      </c>
      <c r="L573" s="20"/>
      <c r="M573" s="20">
        <v>325519</v>
      </c>
      <c r="N573" s="20"/>
      <c r="O573" s="24">
        <v>0</v>
      </c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</row>
    <row r="574" spans="1:256" s="7" customFormat="1" ht="13.5" customHeight="1">
      <c r="A574" s="20" t="s">
        <v>180</v>
      </c>
      <c r="B574" s="21" t="s">
        <v>10</v>
      </c>
      <c r="C574" s="20">
        <f t="shared" si="21"/>
        <v>702449</v>
      </c>
      <c r="D574" s="20"/>
      <c r="E574" s="20">
        <v>55317</v>
      </c>
      <c r="F574" s="20"/>
      <c r="G574" s="20">
        <v>434294</v>
      </c>
      <c r="H574" s="20"/>
      <c r="I574" s="20">
        <v>147677</v>
      </c>
      <c r="J574" s="20"/>
      <c r="K574" s="24">
        <v>496</v>
      </c>
      <c r="L574" s="20"/>
      <c r="M574" s="20">
        <v>64665</v>
      </c>
      <c r="N574" s="20"/>
      <c r="O574" s="24">
        <v>0</v>
      </c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</row>
    <row r="575" spans="1:256" s="7" customFormat="1" ht="13.5" customHeight="1">
      <c r="A575" s="20" t="s">
        <v>181</v>
      </c>
      <c r="B575" s="21" t="s">
        <v>10</v>
      </c>
      <c r="C575" s="20">
        <f t="shared" si="21"/>
        <v>2163042</v>
      </c>
      <c r="D575" s="20"/>
      <c r="E575" s="24">
        <v>729</v>
      </c>
      <c r="F575" s="20"/>
      <c r="G575" s="20">
        <v>606622</v>
      </c>
      <c r="H575" s="20"/>
      <c r="I575" s="20">
        <v>184288</v>
      </c>
      <c r="J575" s="20"/>
      <c r="K575" s="24">
        <v>1324</v>
      </c>
      <c r="L575" s="20"/>
      <c r="M575" s="20">
        <v>1156536</v>
      </c>
      <c r="N575" s="20"/>
      <c r="O575" s="20">
        <v>213543</v>
      </c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</row>
    <row r="576" spans="1:256" s="7" customFormat="1" ht="13.5" customHeight="1">
      <c r="A576" s="20" t="s">
        <v>182</v>
      </c>
      <c r="B576" s="21" t="s">
        <v>10</v>
      </c>
      <c r="C576" s="25">
        <f t="shared" si="21"/>
        <v>-17483</v>
      </c>
      <c r="D576" s="20"/>
      <c r="E576" s="26">
        <v>0</v>
      </c>
      <c r="F576" s="20"/>
      <c r="G576" s="25">
        <v>4745</v>
      </c>
      <c r="H576" s="20"/>
      <c r="I576" s="24">
        <v>1431</v>
      </c>
      <c r="J576" s="20"/>
      <c r="K576" s="26">
        <v>0</v>
      </c>
      <c r="L576" s="20"/>
      <c r="M576" s="25">
        <v>-23659</v>
      </c>
      <c r="N576" s="20"/>
      <c r="O576" s="26">
        <v>0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</row>
    <row r="577" spans="1:256" s="7" customFormat="1" ht="13.5" customHeight="1">
      <c r="A577" s="20" t="s">
        <v>183</v>
      </c>
      <c r="B577" s="21" t="s">
        <v>10</v>
      </c>
      <c r="C577" s="25">
        <f t="shared" si="21"/>
        <v>4898012</v>
      </c>
      <c r="D577" s="20"/>
      <c r="E577" s="25">
        <f>SUM(E572:E576)</f>
        <v>67575</v>
      </c>
      <c r="F577" s="20"/>
      <c r="G577" s="25">
        <f>SUM(G572:G576)</f>
        <v>1053579</v>
      </c>
      <c r="H577" s="20"/>
      <c r="I577" s="27">
        <f>SUM(I572:I576)</f>
        <v>339261</v>
      </c>
      <c r="J577" s="20"/>
      <c r="K577" s="27">
        <f>SUM(K572:K576)</f>
        <v>1820</v>
      </c>
      <c r="L577" s="20"/>
      <c r="M577" s="25">
        <f>SUM(M572:M576)</f>
        <v>3222234</v>
      </c>
      <c r="N577" s="20"/>
      <c r="O577" s="25">
        <f>SUM(O572:O576)</f>
        <v>213543</v>
      </c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</row>
    <row r="578" spans="1:256" s="7" customFormat="1" ht="13.5" customHeight="1">
      <c r="A578" s="20"/>
      <c r="B578" s="21" t="s">
        <v>10</v>
      </c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</row>
    <row r="579" spans="1:256" s="7" customFormat="1" ht="13.5" customHeight="1">
      <c r="A579" s="20" t="s">
        <v>270</v>
      </c>
      <c r="B579" s="21" t="s">
        <v>10</v>
      </c>
      <c r="C579" s="20" t="s">
        <v>10</v>
      </c>
      <c r="D579" s="20"/>
      <c r="E579" s="20" t="s">
        <v>10</v>
      </c>
      <c r="F579" s="20" t="s">
        <v>10</v>
      </c>
      <c r="G579" s="20" t="s">
        <v>10</v>
      </c>
      <c r="H579" s="20" t="s">
        <v>10</v>
      </c>
      <c r="I579" s="20" t="s">
        <v>10</v>
      </c>
      <c r="J579" s="20" t="s">
        <v>10</v>
      </c>
      <c r="K579" s="20" t="s">
        <v>10</v>
      </c>
      <c r="L579" s="20" t="s">
        <v>10</v>
      </c>
      <c r="M579" s="20"/>
      <c r="N579" s="20" t="s">
        <v>10</v>
      </c>
      <c r="O579" s="20" t="s">
        <v>10</v>
      </c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</row>
    <row r="580" spans="1:256" s="7" customFormat="1" ht="13.5" customHeight="1">
      <c r="A580" s="20" t="s">
        <v>184</v>
      </c>
      <c r="B580" s="21" t="s">
        <v>10</v>
      </c>
      <c r="C580" s="25">
        <f>SUM(E580:O580)</f>
        <v>106645</v>
      </c>
      <c r="D580" s="20"/>
      <c r="E580" s="26">
        <v>0</v>
      </c>
      <c r="F580" s="20"/>
      <c r="G580" s="26">
        <v>0</v>
      </c>
      <c r="H580" s="20"/>
      <c r="I580" s="26">
        <v>0</v>
      </c>
      <c r="J580" s="20"/>
      <c r="K580" s="26">
        <v>0</v>
      </c>
      <c r="L580" s="20"/>
      <c r="M580" s="25">
        <v>106645</v>
      </c>
      <c r="N580" s="20"/>
      <c r="O580" s="26">
        <v>0</v>
      </c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</row>
    <row r="581" spans="1:256" s="7" customFormat="1" ht="13.5" customHeight="1">
      <c r="A581" s="20" t="s">
        <v>280</v>
      </c>
      <c r="B581" s="21"/>
      <c r="C581" s="27">
        <f>SUM(E581,G581,I581,K581,M581,O581)</f>
        <v>106645</v>
      </c>
      <c r="D581" s="20"/>
      <c r="E581" s="32">
        <f>SUM(E580:E580)</f>
        <v>0</v>
      </c>
      <c r="F581" s="20"/>
      <c r="G581" s="32">
        <f>SUM(G580:G580)</f>
        <v>0</v>
      </c>
      <c r="H581" s="20"/>
      <c r="I581" s="32">
        <f>SUM(I580:I580)</f>
        <v>0</v>
      </c>
      <c r="J581" s="20"/>
      <c r="K581" s="32">
        <f>SUM(K580:K580)</f>
        <v>0</v>
      </c>
      <c r="L581" s="20"/>
      <c r="M581" s="27">
        <f>SUM(M580:M580)</f>
        <v>106645</v>
      </c>
      <c r="N581" s="20"/>
      <c r="O581" s="32">
        <f>SUM(O580:O580)</f>
        <v>0</v>
      </c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</row>
    <row r="582" spans="1:256" s="7" customFormat="1" ht="13.5" customHeight="1">
      <c r="A582" s="20"/>
      <c r="B582" s="21" t="s">
        <v>10</v>
      </c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</row>
    <row r="583" spans="1:256" s="7" customFormat="1" ht="13.5" customHeight="1">
      <c r="A583" s="20" t="s">
        <v>185</v>
      </c>
      <c r="B583" s="21" t="s">
        <v>10</v>
      </c>
      <c r="C583" s="25">
        <f>SUM(E583:O583)</f>
        <v>3527166</v>
      </c>
      <c r="D583" s="20"/>
      <c r="E583" s="26">
        <v>0</v>
      </c>
      <c r="F583" s="20"/>
      <c r="G583" s="26">
        <v>0</v>
      </c>
      <c r="H583" s="20"/>
      <c r="I583" s="26">
        <v>0</v>
      </c>
      <c r="J583" s="20"/>
      <c r="K583" s="26">
        <v>0</v>
      </c>
      <c r="L583" s="20"/>
      <c r="M583" s="25">
        <v>3527166</v>
      </c>
      <c r="N583" s="20"/>
      <c r="O583" s="26">
        <v>0</v>
      </c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</row>
    <row r="584" spans="1:256" s="7" customFormat="1" ht="13.5" customHeight="1">
      <c r="A584" s="20"/>
      <c r="B584" s="21" t="s">
        <v>10</v>
      </c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</row>
    <row r="585" spans="1:256" s="7" customFormat="1" ht="13.5" customHeight="1">
      <c r="A585" s="20" t="s">
        <v>239</v>
      </c>
      <c r="B585" s="21" t="s">
        <v>10</v>
      </c>
      <c r="C585" s="25">
        <f>SUM(E585:O585)</f>
        <v>55628308</v>
      </c>
      <c r="D585" s="20"/>
      <c r="E585" s="25">
        <f>SUM(E583,E581,E577,E569)</f>
        <v>4858729</v>
      </c>
      <c r="F585" s="20"/>
      <c r="G585" s="25">
        <f>SUM(G583,G581,G577,G569)</f>
        <v>23528195</v>
      </c>
      <c r="H585" s="20"/>
      <c r="I585" s="25">
        <f>SUM(I583,I581,I577,I569)</f>
        <v>7972144</v>
      </c>
      <c r="J585" s="20"/>
      <c r="K585" s="25">
        <f>SUM(K583,K581,K577,K569)</f>
        <v>52152</v>
      </c>
      <c r="L585" s="20"/>
      <c r="M585" s="25">
        <f>SUM(M583,M581,M577,M569)</f>
        <v>18878273</v>
      </c>
      <c r="N585" s="20"/>
      <c r="O585" s="25">
        <f>SUM(O583,O581,O577,O569)</f>
        <v>338815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</row>
    <row r="586" spans="1:256" s="7" customFormat="1" ht="13.5" customHeight="1">
      <c r="A586" s="20"/>
      <c r="B586" s="21" t="s">
        <v>10</v>
      </c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</row>
    <row r="587" spans="1:256" s="7" customFormat="1" ht="13.5" customHeight="1">
      <c r="A587" s="20" t="s">
        <v>215</v>
      </c>
      <c r="B587" s="21" t="s">
        <v>10</v>
      </c>
      <c r="C587" s="20">
        <f>SUM(E587:O587)</f>
        <v>-3626524</v>
      </c>
      <c r="D587" s="20"/>
      <c r="E587" s="20">
        <v>-108005</v>
      </c>
      <c r="F587" s="20"/>
      <c r="G587" s="20">
        <v>-864039</v>
      </c>
      <c r="H587" s="20"/>
      <c r="I587" s="20">
        <v>-129606</v>
      </c>
      <c r="J587" s="20"/>
      <c r="K587" s="24">
        <v>0</v>
      </c>
      <c r="L587" s="20"/>
      <c r="M587" s="20">
        <v>-2524874</v>
      </c>
      <c r="N587" s="20"/>
      <c r="O587" s="24">
        <v>0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</row>
    <row r="588" spans="1:256" s="7" customFormat="1" ht="13.5" customHeight="1">
      <c r="A588" s="20" t="s">
        <v>216</v>
      </c>
      <c r="B588" s="21" t="s">
        <v>10</v>
      </c>
      <c r="C588" s="25">
        <f>SUM(E588:O588)</f>
        <v>-738334</v>
      </c>
      <c r="D588" s="20"/>
      <c r="E588" s="25">
        <v>-38550</v>
      </c>
      <c r="F588" s="20"/>
      <c r="G588" s="25">
        <v>-46259</v>
      </c>
      <c r="H588" s="20"/>
      <c r="I588" s="25">
        <v>-11565</v>
      </c>
      <c r="J588" s="20"/>
      <c r="K588" s="26">
        <v>0</v>
      </c>
      <c r="L588" s="20"/>
      <c r="M588" s="25">
        <v>-641960</v>
      </c>
      <c r="N588" s="20"/>
      <c r="O588" s="26">
        <v>0</v>
      </c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</row>
    <row r="589" spans="1:256" s="7" customFormat="1" ht="13.5" customHeight="1">
      <c r="A589" s="20"/>
      <c r="B589" s="21" t="s">
        <v>10</v>
      </c>
      <c r="C589" s="20"/>
      <c r="D589" s="20"/>
      <c r="E589" s="20"/>
      <c r="F589" s="20"/>
      <c r="G589" s="20"/>
      <c r="H589" s="20"/>
      <c r="I589" s="20"/>
      <c r="J589" s="20"/>
      <c r="K589" s="24"/>
      <c r="L589" s="20"/>
      <c r="M589" s="20"/>
      <c r="N589" s="20"/>
      <c r="O589" s="24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</row>
    <row r="590" spans="1:256" s="7" customFormat="1" ht="13.5" customHeight="1">
      <c r="A590" s="20" t="s">
        <v>218</v>
      </c>
      <c r="B590" s="21" t="s">
        <v>10</v>
      </c>
      <c r="C590" s="25">
        <f>SUM(E590:O590)</f>
        <v>51263450</v>
      </c>
      <c r="D590" s="20"/>
      <c r="E590" s="25">
        <f>E585+E587+E588</f>
        <v>4712174</v>
      </c>
      <c r="F590" s="20"/>
      <c r="G590" s="25">
        <f>G585+G587+G588</f>
        <v>22617897</v>
      </c>
      <c r="H590" s="20"/>
      <c r="I590" s="25">
        <f>I585+I587+I588</f>
        <v>7830973</v>
      </c>
      <c r="J590" s="20"/>
      <c r="K590" s="25">
        <f>K585+K587+K588</f>
        <v>52152</v>
      </c>
      <c r="L590" s="20"/>
      <c r="M590" s="25">
        <f>M585+M587+M588</f>
        <v>15711439</v>
      </c>
      <c r="N590" s="20"/>
      <c r="O590" s="25">
        <f>O585+O587+O588</f>
        <v>338815</v>
      </c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</row>
    <row r="591" spans="1:256" s="7" customFormat="1" ht="13.5" customHeight="1">
      <c r="A591" s="20"/>
      <c r="B591" s="21" t="s">
        <v>10</v>
      </c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</row>
    <row r="592" spans="1:256" s="7" customFormat="1" ht="13.5" customHeight="1">
      <c r="A592" s="20" t="s">
        <v>186</v>
      </c>
      <c r="B592" s="21" t="s">
        <v>10</v>
      </c>
      <c r="C592" s="25">
        <f>SUM(E592:O592)</f>
        <v>33957030</v>
      </c>
      <c r="D592" s="20"/>
      <c r="E592" s="26">
        <v>0</v>
      </c>
      <c r="F592" s="20"/>
      <c r="G592" s="26">
        <v>0</v>
      </c>
      <c r="H592" s="20"/>
      <c r="I592" s="26">
        <v>0</v>
      </c>
      <c r="J592" s="20"/>
      <c r="K592" s="26">
        <v>0</v>
      </c>
      <c r="L592" s="20"/>
      <c r="M592" s="25">
        <v>33957030</v>
      </c>
      <c r="N592" s="20"/>
      <c r="O592" s="26">
        <v>0</v>
      </c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</row>
    <row r="593" spans="1:256" s="7" customFormat="1" ht="13.5" customHeight="1">
      <c r="A593" s="20"/>
      <c r="B593" s="21" t="s">
        <v>10</v>
      </c>
      <c r="C593" s="20"/>
      <c r="D593" s="20"/>
      <c r="E593" s="20"/>
      <c r="F593" s="20"/>
      <c r="G593" s="24"/>
      <c r="H593" s="20"/>
      <c r="I593" s="24"/>
      <c r="J593" s="20"/>
      <c r="K593" s="24"/>
      <c r="L593" s="20"/>
      <c r="M593" s="20"/>
      <c r="N593" s="20"/>
      <c r="O593" s="24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</row>
    <row r="594" spans="1:256" s="7" customFormat="1" ht="13.5" customHeight="1">
      <c r="A594" s="20" t="s">
        <v>319</v>
      </c>
      <c r="B594" s="21" t="s">
        <v>10</v>
      </c>
      <c r="C594" s="25">
        <f>SUM(E594:O594)</f>
        <v>437278281</v>
      </c>
      <c r="D594" s="20"/>
      <c r="E594" s="25">
        <f>E175+E296+E377+E450+E494+E548+E590+E592</f>
        <v>219143391</v>
      </c>
      <c r="F594" s="20"/>
      <c r="G594" s="25">
        <f>+G175+G296+G377+G450+G494+G548+G590+G592</f>
        <v>45667235</v>
      </c>
      <c r="H594" s="20"/>
      <c r="I594" s="25">
        <f>+I175+I296+I377+I450+I494+I548+I590+I592</f>
        <v>68368493</v>
      </c>
      <c r="J594" s="20"/>
      <c r="K594" s="25">
        <f>+K175+K296+K377+K450+K494+K548+K590+K592</f>
        <v>3653188</v>
      </c>
      <c r="L594" s="20"/>
      <c r="M594" s="25">
        <f>M175+M296+M377+M450+M494+M548+M590+M592</f>
        <v>87244392</v>
      </c>
      <c r="N594" s="20"/>
      <c r="O594" s="25">
        <f>O175+O296+O377+O450+O494+O548+O590+O592</f>
        <v>13201582</v>
      </c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</row>
    <row r="595" spans="1:256" s="7" customFormat="1" ht="13.5" customHeight="1">
      <c r="A595" s="20"/>
      <c r="B595" s="21" t="s">
        <v>10</v>
      </c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</row>
    <row r="596" spans="1:256" s="7" customFormat="1" ht="13.5" customHeight="1">
      <c r="A596" s="20" t="s">
        <v>360</v>
      </c>
      <c r="B596" s="21" t="s">
        <v>10</v>
      </c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</row>
    <row r="597" spans="1:256" s="7" customFormat="1" ht="13.5" customHeight="1">
      <c r="A597" s="20" t="s">
        <v>361</v>
      </c>
      <c r="B597" s="21" t="s">
        <v>10</v>
      </c>
      <c r="C597" s="25">
        <f>SUM(E597:O597)</f>
        <v>470</v>
      </c>
      <c r="D597" s="20"/>
      <c r="E597" s="26">
        <v>0</v>
      </c>
      <c r="F597" s="20"/>
      <c r="G597" s="26">
        <v>0</v>
      </c>
      <c r="H597" s="20"/>
      <c r="I597" s="26">
        <v>0</v>
      </c>
      <c r="J597" s="20"/>
      <c r="K597" s="26">
        <v>0</v>
      </c>
      <c r="L597" s="20"/>
      <c r="M597" s="26">
        <v>470</v>
      </c>
      <c r="N597" s="20"/>
      <c r="O597" s="25">
        <v>0</v>
      </c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</row>
    <row r="598" spans="1:256" s="7" customFormat="1" ht="13.5" customHeight="1">
      <c r="A598" s="20"/>
      <c r="B598" s="21"/>
      <c r="C598" s="29"/>
      <c r="D598" s="20"/>
      <c r="E598" s="33"/>
      <c r="F598" s="20"/>
      <c r="G598" s="33"/>
      <c r="H598" s="20"/>
      <c r="I598" s="33"/>
      <c r="J598" s="20"/>
      <c r="K598" s="33"/>
      <c r="L598" s="20"/>
      <c r="M598" s="33"/>
      <c r="N598" s="20"/>
      <c r="O598" s="29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</row>
    <row r="599" spans="1:256" s="7" customFormat="1" ht="13.5" customHeight="1">
      <c r="A599" s="20" t="s">
        <v>282</v>
      </c>
      <c r="B599" s="21" t="s">
        <v>10</v>
      </c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</row>
    <row r="600" spans="1:256" s="7" customFormat="1" ht="13.5" customHeight="1">
      <c r="A600" s="20" t="s">
        <v>187</v>
      </c>
      <c r="B600" s="21" t="s">
        <v>10</v>
      </c>
      <c r="C600" s="25">
        <f>SUM(E600:O600)</f>
        <v>1013284</v>
      </c>
      <c r="D600" s="20"/>
      <c r="E600" s="26">
        <v>0</v>
      </c>
      <c r="F600" s="20"/>
      <c r="G600" s="26">
        <v>0</v>
      </c>
      <c r="H600" s="20"/>
      <c r="I600" s="26">
        <v>0</v>
      </c>
      <c r="J600" s="20"/>
      <c r="K600" s="26">
        <v>0</v>
      </c>
      <c r="L600" s="20"/>
      <c r="M600" s="26">
        <v>0</v>
      </c>
      <c r="N600" s="20"/>
      <c r="O600" s="25">
        <v>1013284</v>
      </c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</row>
    <row r="601" spans="1:256" s="7" customFormat="1" ht="13.5" customHeight="1">
      <c r="A601" s="20"/>
      <c r="B601" s="21"/>
      <c r="C601" s="29"/>
      <c r="D601" s="20"/>
      <c r="E601" s="33"/>
      <c r="F601" s="20"/>
      <c r="G601" s="33"/>
      <c r="H601" s="20"/>
      <c r="I601" s="33"/>
      <c r="J601" s="20"/>
      <c r="K601" s="33"/>
      <c r="L601" s="20"/>
      <c r="M601" s="33"/>
      <c r="N601" s="20"/>
      <c r="O601" s="29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</row>
    <row r="602" spans="1:256" s="7" customFormat="1" ht="13.5" customHeight="1">
      <c r="A602" s="20" t="s">
        <v>283</v>
      </c>
      <c r="B602" s="21"/>
      <c r="C602" s="25">
        <f>SUM(E602,G602,I602,K602,M602,O602)</f>
        <v>1013754</v>
      </c>
      <c r="D602" s="20"/>
      <c r="E602" s="26">
        <f>SUM(E600,E597)</f>
        <v>0</v>
      </c>
      <c r="F602" s="20"/>
      <c r="G602" s="26">
        <f>SUM(G600,G597)</f>
        <v>0</v>
      </c>
      <c r="H602" s="20"/>
      <c r="I602" s="26">
        <f>SUM(I600,I597)</f>
        <v>0</v>
      </c>
      <c r="J602" s="20"/>
      <c r="K602" s="26">
        <f>SUM(K600,K597)</f>
        <v>0</v>
      </c>
      <c r="L602" s="20"/>
      <c r="M602" s="26">
        <f>SUM(M600,M597)</f>
        <v>470</v>
      </c>
      <c r="N602" s="20"/>
      <c r="O602" s="25">
        <f>SUM(O600,O597)</f>
        <v>1013284</v>
      </c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</row>
    <row r="603" spans="1:256" s="7" customFormat="1" ht="13.5" customHeight="1">
      <c r="A603" s="20"/>
      <c r="B603" s="21" t="s">
        <v>10</v>
      </c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</row>
    <row r="604" spans="1:256" s="7" customFormat="1" ht="13.5" customHeight="1" thickBot="1">
      <c r="A604" s="20" t="s">
        <v>284</v>
      </c>
      <c r="B604" s="21" t="s">
        <v>10</v>
      </c>
      <c r="C604" s="40">
        <f>SUM(E604:O604)</f>
        <v>438292035</v>
      </c>
      <c r="D604" s="20"/>
      <c r="E604" s="40">
        <f>SUM(E594+E602)</f>
        <v>219143391</v>
      </c>
      <c r="F604" s="20"/>
      <c r="G604" s="40">
        <f>SUM(G594+G602)</f>
        <v>45667235</v>
      </c>
      <c r="H604" s="20"/>
      <c r="I604" s="40">
        <f>SUM(I594+I602)</f>
        <v>68368493</v>
      </c>
      <c r="J604" s="20"/>
      <c r="K604" s="40">
        <f>SUM(K594+K602)</f>
        <v>3653188</v>
      </c>
      <c r="L604" s="20"/>
      <c r="M604" s="40">
        <f>SUM(M594+M602)</f>
        <v>87244862</v>
      </c>
      <c r="N604" s="20"/>
      <c r="O604" s="40">
        <f>SUM(O594+O602)</f>
        <v>14214866</v>
      </c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</row>
    <row r="605" spans="1:256" s="7" customFormat="1" ht="13.5" customHeight="1" thickTop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</row>
    <row r="606" spans="1:256" s="7" customFormat="1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</row>
    <row r="607" spans="1:256" s="7" customFormat="1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</row>
    <row r="608" spans="1:256" s="7" customFormat="1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</row>
    <row r="609" spans="1:256" s="7" customFormat="1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</row>
    <row r="610" spans="1:256" s="7" customFormat="1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</row>
    <row r="611" spans="1:256" s="7" customFormat="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</row>
    <row r="612" spans="1:256" s="7" customFormat="1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</row>
    <row r="613" spans="1:256" s="7" customFormat="1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</row>
    <row r="614" spans="1:256" s="7" customFormat="1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</row>
    <row r="615" spans="1:256" s="7" customFormat="1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</row>
    <row r="616" spans="1:256" s="7" customFormat="1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</row>
    <row r="617" spans="1:256" s="7" customFormat="1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</row>
    <row r="618" spans="1:256" s="7" customFormat="1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</row>
    <row r="619" spans="1:256" s="7" customFormat="1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</row>
    <row r="620" spans="1:256" s="7" customFormat="1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</row>
    <row r="621" spans="1:256" s="7" customFormat="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</row>
    <row r="622" spans="1:256" s="7" customFormat="1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</row>
    <row r="623" spans="1:256" s="7" customFormat="1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</row>
    <row r="624" spans="1:256" s="7" customFormat="1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</row>
    <row r="625" spans="1:256" s="7" customFormat="1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</row>
    <row r="626" spans="1:256" s="7" customFormat="1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</row>
    <row r="627" spans="1:256" s="7" customFormat="1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</row>
    <row r="628" spans="1:256" s="7" customFormat="1" ht="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</row>
  </sheetData>
  <sheetProtection/>
  <mergeCells count="5">
    <mergeCell ref="A1:A8"/>
    <mergeCell ref="C4:O4"/>
    <mergeCell ref="C5:O5"/>
    <mergeCell ref="C6:O6"/>
    <mergeCell ref="C3:O3"/>
  </mergeCells>
  <conditionalFormatting sqref="A13:O604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90" r:id="rId2"/>
  <headerFooter alignWithMargins="0">
    <oddFooter>&amp;R&amp;"Goudy Old Style,Regular"&amp;10Page &amp;P of &amp;N</oddFooter>
  </headerFooter>
  <rowBreaks count="5" manualBreakCount="5">
    <brk id="138" max="255" man="1"/>
    <brk id="222" max="255" man="1"/>
    <brk id="353" max="255" man="1"/>
    <brk id="527" max="255" man="1"/>
    <brk id="570" max="255" man="1"/>
  </rowBreaks>
  <ignoredErrors>
    <ignoredError sqref="F18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jgendr1</cp:lastModifiedBy>
  <cp:lastPrinted>2009-08-18T13:22:23Z</cp:lastPrinted>
  <dcterms:created xsi:type="dcterms:W3CDTF">2002-09-19T17:08:28Z</dcterms:created>
  <dcterms:modified xsi:type="dcterms:W3CDTF">2009-08-18T13:34:33Z</dcterms:modified>
  <cp:category/>
  <cp:version/>
  <cp:contentType/>
  <cp:contentStatus/>
</cp:coreProperties>
</file>